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hidden" name="Sheet7" sheetId="4" r:id="rId7"/>
    <sheet state="hidden" name="Sheet1 (2)" sheetId="5" r:id="rId8"/>
    <sheet state="hidden" name="Sheet3 (2)" sheetId="6" r:id="rId9"/>
    <sheet state="hidden" name="Sheet4" sheetId="7" r:id="rId10"/>
  </sheets>
  <definedNames/>
  <calcPr/>
  <extLst>
    <ext uri="GoogleSheetsCustomDataVersion2">
      <go:sheetsCustomData xmlns:go="http://customooxmlschemas.google.com/" r:id="rId11" roundtripDataChecksum="rHI6o7/0+e8KLMnWw/17/Z/QWYjp685jG4+K5mRwMUc="/>
    </ext>
  </extLst>
</workbook>
</file>

<file path=xl/sharedStrings.xml><?xml version="1.0" encoding="utf-8"?>
<sst xmlns="http://schemas.openxmlformats.org/spreadsheetml/2006/main" count="214" uniqueCount="111">
  <si>
    <t>Աշխատանքի նկարագրություն</t>
  </si>
  <si>
    <t>Ընդհանուր արժեք</t>
  </si>
  <si>
    <t>Սկզբնական զեկույց (Inception Report) – մանրամասն աշխատանքային պլան, մեթոդաբանություն, հստակեցված տարածքներ, ենթատարածքների համար մշակված ԲՍԿՊ (Բնապահպանական և սոցիալական կառավարման պլան) և մոնիթորինգի պլան։</t>
  </si>
  <si>
    <t>N 1</t>
  </si>
  <si>
    <t>Չափման միավոր</t>
  </si>
  <si>
    <t>Միավորի արժեք</t>
  </si>
  <si>
    <t xml:space="preserve">Քանակ 1հա-համար </t>
  </si>
  <si>
    <t>1հա-ի արժեք</t>
  </si>
  <si>
    <t>Անտառվերականգնմաննախատեսված  ծավալ (հա)</t>
  </si>
  <si>
    <t>Reforestation in pits</t>
  </si>
  <si>
    <t xml:space="preserve">             Անտառմշակույթների հիմնադրման համար տարածքի տեղանշում լարով  </t>
  </si>
  <si>
    <t>հա</t>
  </si>
  <si>
    <t xml:space="preserve">Փոսերի փորում ձեռքով, չափսերը 0,3x0,3x0,3 մ  </t>
  </si>
  <si>
    <t xml:space="preserve">	</t>
  </si>
  <si>
    <t>միավոր</t>
  </si>
  <si>
    <t>Փոսերի փորում մեքենայացված, չափսերը 0,3x0,3x0,3 մ</t>
  </si>
  <si>
    <t>Տնկման փոսերում պատերի փխրեցում բենզինային պտուտակներով</t>
  </si>
  <si>
    <t xml:space="preserve">Խրամատների փորում մեքենայացված </t>
  </si>
  <si>
    <t>գծմ</t>
  </si>
  <si>
    <t>Սերմնաբուսակի տնկում</t>
  </si>
  <si>
    <t>Ընդհանուր արժեք N1</t>
  </si>
  <si>
    <t>Աշխատանքների համար վճարումները կիրականացվեն փաստացի կատարված աշխատանքների հիման վրա՝ համաձայնեցված սակագներով</t>
  </si>
  <si>
    <t>N2</t>
  </si>
  <si>
    <t>Խնամքի աշխատանքները</t>
  </si>
  <si>
    <t>Մոլախոտերի հեռացում և փխրեցում (1-ին տարի)</t>
  </si>
  <si>
    <t>Մոլախոտերի հեռացում և փխրեցում (2-րդ տարի)</t>
  </si>
  <si>
    <t>Խոտհունձ</t>
  </si>
  <si>
    <t>Ընդհանուր արժեք  N2</t>
  </si>
  <si>
    <r>
      <rPr>
        <rFont val="Calibri"/>
        <color theme="1"/>
        <sz val="11.0"/>
      </rPr>
      <t>Մեկնարկային հաշվետվության արժեքը չպետք է գերազանցի ընդհանուր արժեքի 8 %-ը, N-1-ի արժեքը՝ 30%-ը, N</t>
    </r>
    <r>
      <rPr>
        <rFont val="GHEA Grapalat"/>
        <color theme="1"/>
        <sz val="11.0"/>
      </rPr>
      <t>-2 ի արժեքը չպետք է գերազանցի 62</t>
    </r>
    <r>
      <rPr>
        <rFont val="Calibri"/>
        <color theme="1"/>
        <sz val="11.0"/>
      </rPr>
      <t xml:space="preserve">%-ը: </t>
    </r>
  </si>
  <si>
    <t>Սերմնաբուսակի արժեք</t>
  </si>
  <si>
    <t>1հա-ում սերմնաբուսակների քանակ</t>
  </si>
  <si>
    <t>Սերմնաբուսակների արժեք (1հա-ի համար)</t>
  </si>
  <si>
    <t>Նախատեսված ծավալ</t>
  </si>
  <si>
    <t>Վանաձոր</t>
  </si>
  <si>
    <t>Սոճի</t>
  </si>
  <si>
    <t>Կաղնի</t>
  </si>
  <si>
    <t>Հացենի</t>
  </si>
  <si>
    <t>Թխկի</t>
  </si>
  <si>
    <t>Խնձորենի</t>
  </si>
  <si>
    <t>Տանձենի</t>
  </si>
  <si>
    <t>Ընդհանուր</t>
  </si>
  <si>
    <t>Ստեփանավան</t>
  </si>
  <si>
    <t>.</t>
  </si>
  <si>
    <t>Տաշիր</t>
  </si>
  <si>
    <t>Կեչի</t>
  </si>
  <si>
    <t xml:space="preserve">Չափման միավոր
</t>
  </si>
  <si>
    <t>Միավորի գին</t>
  </si>
  <si>
    <t xml:space="preserve"> 1հա-ի համար պահանջվող քանակ</t>
  </si>
  <si>
    <t>1000գծմ-ի արժեք</t>
  </si>
  <si>
    <t>Նապատեսված ծավալ (կմ)</t>
  </si>
  <si>
    <t>Շինափայտի մաքրում կեղևից և շվերից (տրամագիծը 10-12 սմ)</t>
  </si>
  <si>
    <t>Հենասյուների պատրաստում 1,8 մ երկարությամբ, ստորին մասի (70 սմ) երեսպատում պաշտպանիչ շերտով</t>
  </si>
  <si>
    <t xml:space="preserve">	
Հենասյուների մոտեցում տեղադրում և ամրացում</t>
  </si>
  <si>
    <t xml:space="preserve">	
Փշալարի բացում, ձգում և ամրացում հենասյուներին ամրակներով (հինգ փշալար հորիզոնական և երկու անկյունագծով
հենասյուների միջև</t>
  </si>
  <si>
    <t xml:space="preserve">	
Պատրաստի հենասյուների բարձում ավտոմեքենա արտադրամասում և բեռնաթափում ավտոմեքենայից հանդամասում</t>
  </si>
  <si>
    <t>մ³</t>
  </si>
  <si>
    <t>Ցանկապատի տարածքի տեղաձևում և փոսերի փորում հենասյուների տեղադրման համար
0,35x0,35 մ (0,5 մ խորությամբ)</t>
  </si>
  <si>
    <t>հատ</t>
  </si>
  <si>
    <t xml:space="preserve"> N 3 Ընդհանուր արժեքը</t>
  </si>
  <si>
    <t>N 2</t>
  </si>
  <si>
    <t>Ցանկապատի նյութածախս անվանումը</t>
  </si>
  <si>
    <t>1հա-ի համար պահանջվող քանակ</t>
  </si>
  <si>
    <t xml:space="preserve"> 1000գծմ-ի արժեք</t>
  </si>
  <si>
    <t>Ցանկապատի համար օգտագործվող փայտե հենասյուներ, բարձրությունը 1,8մ տրամագիծը 10-12սմ</t>
  </si>
  <si>
    <t xml:space="preserve">Ցանկապատի համար օգտագործվող փշալար </t>
  </si>
  <si>
    <t>մ</t>
  </si>
  <si>
    <t>Բիտումային Մաստիկա</t>
  </si>
  <si>
    <t>կգ</t>
  </si>
  <si>
    <t>Լուծիչ (Դիզվառելիք)</t>
  </si>
  <si>
    <t>լ</t>
  </si>
  <si>
    <t>Ամրակներ (Մեխ)</t>
  </si>
  <si>
    <t>Ցանկապատի դարպասներ</t>
  </si>
  <si>
    <t>unit</t>
  </si>
  <si>
    <t xml:space="preserve"> N 2 Ընդհանուր արժեք</t>
  </si>
  <si>
    <t>N1-ի ընդհանուր արժեքը չպետք է գերազանցի ընդհանուր արժեքի 34.5 %, N2-ի ընդհանուր արժեքը՝ 65.5%:</t>
  </si>
  <si>
    <t>Title of the work</t>
  </si>
  <si>
    <t xml:space="preserve">Unit of measurement
</t>
  </si>
  <si>
    <t>unit price</t>
  </si>
  <si>
    <t>Quantity for 1 hectare</t>
  </si>
  <si>
    <t>price of 1ha</t>
  </si>
  <si>
    <t>Planned Reforestation Volume (ha)</t>
  </si>
  <si>
    <t>Total price</t>
  </si>
  <si>
    <t>Site marking with rope for forest cultivation establishment</t>
  </si>
  <si>
    <t>ha</t>
  </si>
  <si>
    <t>digging of planting pits hands 0,3x0,3x0,3 m</t>
  </si>
  <si>
    <t>Mechanized digging of planting pits 0,3x0,3x0,3 m</t>
  </si>
  <si>
    <t>Mechanical loosening of planting pit walls with gasoline-driven augers</t>
  </si>
  <si>
    <t>Mechanized trench excavation</t>
  </si>
  <si>
    <t xml:space="preserve">	linemeter</t>
  </si>
  <si>
    <t xml:space="preserve">Խրամատներում կամ փոսերում տնկիների տնկում </t>
  </si>
  <si>
    <t>Աշխատանքների դիմաց վճարումները կկատարվեն փաստացի կատարված եղանակով նախատեսված արժեքներով</t>
  </si>
  <si>
    <t xml:space="preserve"> տօտալ քւանտիտը(ha)</t>
  </si>
  <si>
    <t>Խնամքի աշխատանքներ</t>
  </si>
  <si>
    <t>Խրամատներում հողի փխրեցում  և մոլախոտերի հեռացում ձեռքով 1 տարի</t>
  </si>
  <si>
    <t>Խրամատներում հողի փխրեցում  և մոլախոտերի հեռացում ձեռքով 2 տարի</t>
  </si>
  <si>
    <t>Խոտհունձի աշխատանքներ</t>
  </si>
  <si>
    <t>Շահույթ 10 %</t>
  </si>
  <si>
    <t>ԱԱՀ 20%</t>
  </si>
  <si>
    <t>Ընդամենը ներառյալ ԱԱՀ</t>
  </si>
  <si>
    <t>Աշխատանքի անվանումը</t>
  </si>
  <si>
    <t xml:space="preserve">Չափի միավոր
</t>
  </si>
  <si>
    <t>Չափաքանակի ցուցանիշը(1 չափաքանակի չափը)</t>
  </si>
  <si>
    <t>Ծախսերի չափաքանակը
(դրամ)</t>
  </si>
  <si>
    <t xml:space="preserve"> քանակ</t>
  </si>
  <si>
    <t>1000 գծմ արժեք</t>
  </si>
  <si>
    <t>խմ</t>
  </si>
  <si>
    <t xml:space="preserve"> N 3 Ընդհանուր  արժեք</t>
  </si>
  <si>
    <t xml:space="preserve"> 1000գծմ արժեք</t>
  </si>
  <si>
    <t xml:space="preserve"> N 2 Ընդհանուր  արժեք</t>
  </si>
  <si>
    <t>N 3</t>
  </si>
  <si>
    <t>Մեկնարկային հաշվետվություն և աշխատանքների իրականացման պլան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</si>
</sst>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-* #,##0.00_-;\-* #,##0.00_-;_-* &quot;-&quot;??_-;_-@"/>
    <numFmt numFmtId="166" formatCode="_-* #,##0.00\ _₽_-;\-* #,##0.00\ _₽_-;_-* &quot;-&quot;??\ _₽_-;_-@"/>
    <numFmt numFmtId="167" formatCode="_-* #,##0.000000\ _₽_-;\-* #,##0.000000\ _₽_-;_-* &quot;-&quot;??\ _₽_-;_-@"/>
    <numFmt numFmtId="168" formatCode="_-* #,##0.0_-;\-* #,##0.0_-;_-* &quot;-&quot;??_-;_-@"/>
  </numFmts>
  <fonts count="11">
    <font>
      <sz val="11.0"/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GHEA Grapalat"/>
    </font>
    <font>
      <b/>
      <sz val="11.0"/>
      <color theme="1"/>
      <name val="GHEA Grapalat"/>
    </font>
    <font>
      <b/>
      <sz val="11.0"/>
      <color theme="1"/>
      <name val="Arial"/>
    </font>
    <font>
      <b/>
      <sz val="12.0"/>
      <color theme="1"/>
      <name val="GHEA Grapalat"/>
    </font>
    <font>
      <b/>
      <sz val="12.0"/>
      <color theme="1"/>
      <name val="Arial"/>
    </font>
    <font>
      <sz val="11.0"/>
      <color theme="1"/>
      <name val="Arial"/>
    </font>
    <font>
      <sz val="11.0"/>
      <color rgb="FFFF0000"/>
      <name val="GHEA Grapalat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8C8C8"/>
        <bgColor rgb="FFC8C8C8"/>
      </patternFill>
    </fill>
    <fill>
      <patternFill patternType="solid">
        <fgColor rgb="FFC5E0B3"/>
        <bgColor rgb="FFC5E0B3"/>
      </patternFill>
    </fill>
    <fill>
      <patternFill patternType="solid">
        <fgColor rgb="FFA5A5A5"/>
        <bgColor rgb="FFA5A5A5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Border="1" applyFont="1"/>
    <xf borderId="5" fillId="3" fontId="3" numFmtId="0" xfId="0" applyAlignment="1" applyBorder="1" applyFill="1" applyFont="1">
      <alignment horizontal="left" shrinkToFit="0" vertical="top" wrapText="1"/>
    </xf>
    <xf borderId="6" fillId="0" fontId="2" numFmtId="0" xfId="0" applyBorder="1" applyFont="1"/>
    <xf borderId="7" fillId="0" fontId="2" numFmtId="0" xfId="0" applyBorder="1" applyFont="1"/>
    <xf borderId="1" fillId="3" fontId="1" numFmtId="0" xfId="0" applyAlignment="1" applyBorder="1" applyFont="1">
      <alignment horizontal="center"/>
    </xf>
    <xf borderId="4" fillId="3" fontId="3" numFmtId="164" xfId="0" applyAlignment="1" applyBorder="1" applyFont="1" applyNumberFormat="1">
      <alignment vertical="center"/>
    </xf>
    <xf borderId="0" fillId="0" fontId="1" numFmtId="164" xfId="0" applyFont="1" applyNumberFormat="1"/>
    <xf borderId="8" fillId="4" fontId="3" numFmtId="0" xfId="0" applyAlignment="1" applyBorder="1" applyFill="1" applyFont="1">
      <alignment horizontal="center" vertical="center"/>
    </xf>
    <xf borderId="4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wrapText="1"/>
    </xf>
    <xf borderId="4" fillId="4" fontId="5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shrinkToFit="0" vertical="center" wrapText="1"/>
    </xf>
    <xf borderId="0" fillId="0" fontId="3" numFmtId="0" xfId="0" applyFont="1"/>
    <xf borderId="0" fillId="0" fontId="3" numFmtId="164" xfId="0" applyFont="1" applyNumberFormat="1"/>
    <xf borderId="9" fillId="4" fontId="3" numFmtId="0" xfId="0" applyAlignment="1" applyBorder="1" applyFont="1">
      <alignment horizontal="center" vertical="center"/>
    </xf>
    <xf borderId="1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shrinkToFit="0" wrapText="1"/>
    </xf>
    <xf borderId="10" fillId="0" fontId="3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shrinkToFit="0" wrapText="1"/>
    </xf>
    <xf borderId="4" fillId="0" fontId="3" numFmtId="165" xfId="0" applyAlignment="1" applyBorder="1" applyFont="1" applyNumberFormat="1">
      <alignment shrinkToFit="0" wrapText="1"/>
    </xf>
    <xf borderId="4" fillId="0" fontId="3" numFmtId="165" xfId="0" applyAlignment="1" applyBorder="1" applyFont="1" applyNumberFormat="1">
      <alignment shrinkToFit="0" vertical="center" wrapText="1"/>
    </xf>
    <xf borderId="4" fillId="0" fontId="3" numFmtId="165" xfId="0" applyBorder="1" applyFont="1" applyNumberFormat="1"/>
    <xf borderId="11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4" fillId="0" fontId="3" numFmtId="165" xfId="0" applyAlignment="1" applyBorder="1" applyFont="1" applyNumberFormat="1">
      <alignment horizontal="center" shrinkToFit="0" vertical="center" wrapText="1"/>
    </xf>
    <xf borderId="4" fillId="0" fontId="3" numFmtId="165" xfId="0" applyAlignment="1" applyBorder="1" applyFont="1" applyNumberFormat="1">
      <alignment horizontal="right" shrinkToFit="0" vertical="center" wrapText="1"/>
    </xf>
    <xf borderId="4" fillId="0" fontId="3" numFmtId="165" xfId="0" applyAlignment="1" applyBorder="1" applyFont="1" applyNumberFormat="1">
      <alignment horizontal="right"/>
    </xf>
    <xf borderId="4" fillId="0" fontId="3" numFmtId="0" xfId="0" applyAlignment="1" applyBorder="1" applyFont="1">
      <alignment horizontal="center" shrinkToFit="0" vertical="center" wrapText="1"/>
    </xf>
    <xf borderId="4" fillId="0" fontId="3" numFmtId="165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center" shrinkToFit="0" wrapText="1"/>
    </xf>
    <xf borderId="13" fillId="0" fontId="2" numFmtId="0" xfId="0" applyBorder="1" applyFont="1"/>
    <xf borderId="12" fillId="0" fontId="5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shrinkToFit="0" vertical="center" wrapText="1"/>
    </xf>
    <xf borderId="4" fillId="0" fontId="1" numFmtId="0" xfId="0" applyBorder="1" applyFont="1"/>
    <xf borderId="14" fillId="0" fontId="2" numFmtId="0" xfId="0" applyBorder="1" applyFont="1"/>
    <xf borderId="4" fillId="0" fontId="8" numFmtId="165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0" fillId="0" fontId="3" numFmtId="166" xfId="0" applyFont="1" applyNumberFormat="1"/>
    <xf borderId="0" fillId="0" fontId="3" numFmtId="165" xfId="0" applyFont="1" applyNumberFormat="1"/>
    <xf borderId="15" fillId="2" fontId="1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4" fillId="2" fontId="3" numFmtId="165" xfId="0" applyAlignment="1" applyBorder="1" applyFont="1" applyNumberFormat="1">
      <alignment horizontal="center" vertical="center"/>
    </xf>
    <xf borderId="4" fillId="2" fontId="3" numFmtId="165" xfId="0" applyAlignment="1" applyBorder="1" applyFont="1" applyNumberFormat="1">
      <alignment horizontal="right"/>
    </xf>
    <xf borderId="4" fillId="2" fontId="3" numFmtId="165" xfId="0" applyAlignment="1" applyBorder="1" applyFont="1" applyNumberFormat="1">
      <alignment horizontal="center" shrinkToFit="0" vertical="center" wrapText="1"/>
    </xf>
    <xf borderId="4" fillId="2" fontId="3" numFmtId="165" xfId="0" applyBorder="1" applyFont="1" applyNumberFormat="1"/>
    <xf borderId="15" fillId="5" fontId="3" numFmtId="0" xfId="0" applyAlignment="1" applyBorder="1" applyFill="1" applyFont="1">
      <alignment horizontal="center" vertical="center"/>
    </xf>
    <xf borderId="1" fillId="5" fontId="3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6" fillId="0" fontId="3" numFmtId="165" xfId="0" applyAlignment="1" applyBorder="1" applyFont="1" applyNumberFormat="1">
      <alignment horizontal="center" shrinkToFit="0" vertical="center" wrapText="1"/>
    </xf>
    <xf borderId="16" fillId="0" fontId="3" numFmtId="165" xfId="0" applyAlignment="1" applyBorder="1" applyFont="1" applyNumberFormat="1">
      <alignment horizontal="center" vertical="center"/>
    </xf>
    <xf borderId="16" fillId="0" fontId="3" numFmtId="165" xfId="0" applyAlignment="1" applyBorder="1" applyFont="1" applyNumberFormat="1">
      <alignment horizontal="center"/>
    </xf>
    <xf borderId="16" fillId="0" fontId="5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4" fillId="2" fontId="3" numFmtId="0" xfId="0" applyBorder="1" applyFont="1"/>
    <xf borderId="1" fillId="2" fontId="3" numFmtId="0" xfId="0" applyAlignment="1" applyBorder="1" applyFont="1">
      <alignment horizontal="center"/>
    </xf>
    <xf borderId="1" fillId="6" fontId="6" numFmtId="0" xfId="0" applyAlignment="1" applyBorder="1" applyFill="1" applyFont="1">
      <alignment horizontal="left" shrinkToFit="0" vertical="top" wrapText="1"/>
    </xf>
    <xf borderId="4" fillId="0" fontId="3" numFmtId="0" xfId="0" applyBorder="1" applyFont="1"/>
    <xf borderId="4" fillId="0" fontId="3" numFmtId="164" xfId="0" applyBorder="1" applyFont="1" applyNumberFormat="1"/>
    <xf borderId="0" fillId="0" fontId="3" numFmtId="9" xfId="0" applyFont="1" applyNumberFormat="1"/>
    <xf borderId="16" fillId="0" fontId="3" numFmtId="0" xfId="0" applyAlignment="1" applyBorder="1" applyFont="1">
      <alignment horizontal="center"/>
    </xf>
    <xf borderId="1" fillId="0" fontId="4" numFmtId="0" xfId="0" applyAlignment="1" applyBorder="1" applyFont="1">
      <alignment horizontal="center" vertical="center"/>
    </xf>
    <xf borderId="4" fillId="0" fontId="4" numFmtId="165" xfId="0" applyAlignment="1" applyBorder="1" applyFont="1" applyNumberFormat="1">
      <alignment vertical="center"/>
    </xf>
    <xf borderId="4" fillId="0" fontId="3" numFmtId="165" xfId="0" applyAlignment="1" applyBorder="1" applyFont="1" applyNumberFormat="1">
      <alignment horizontal="center" shrinkToFit="0" vertical="top" wrapText="1"/>
    </xf>
    <xf borderId="4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vertical="center"/>
    </xf>
    <xf borderId="16" fillId="0" fontId="3" numFmtId="0" xfId="0" applyAlignment="1" applyBorder="1" applyFont="1">
      <alignment horizontal="center" vertical="center"/>
    </xf>
    <xf borderId="4" fillId="0" fontId="8" numFmtId="165" xfId="0" applyBorder="1" applyFont="1" applyNumberFormat="1"/>
    <xf borderId="4" fillId="0" fontId="3" numFmtId="0" xfId="0" applyAlignment="1" applyBorder="1" applyFont="1">
      <alignment horizontal="center"/>
    </xf>
    <xf borderId="4" fillId="0" fontId="8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vertical="center"/>
    </xf>
    <xf borderId="4" fillId="2" fontId="3" numFmtId="164" xfId="0" applyBorder="1" applyFont="1" applyNumberFormat="1"/>
    <xf borderId="19" fillId="2" fontId="3" numFmtId="0" xfId="0" applyAlignment="1" applyBorder="1" applyFont="1">
      <alignment horizontal="center"/>
    </xf>
    <xf borderId="19" fillId="2" fontId="3" numFmtId="0" xfId="0" applyBorder="1" applyFont="1"/>
    <xf borderId="19" fillId="2" fontId="3" numFmtId="0" xfId="0" applyAlignment="1" applyBorder="1" applyFont="1">
      <alignment horizontal="center" shrinkToFit="0" vertical="center" wrapText="1"/>
    </xf>
    <xf borderId="19" fillId="2" fontId="3" numFmtId="165" xfId="0" applyBorder="1" applyFont="1" applyNumberFormat="1"/>
    <xf borderId="19" fillId="2" fontId="3" numFmtId="165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/>
    </xf>
    <xf borderId="20" fillId="0" fontId="2" numFmtId="0" xfId="0" applyBorder="1" applyFont="1"/>
    <xf borderId="21" fillId="0" fontId="2" numFmtId="0" xfId="0" applyBorder="1" applyFont="1"/>
    <xf borderId="4" fillId="0" fontId="1" numFmtId="164" xfId="0" applyBorder="1" applyFont="1" applyNumberFormat="1"/>
    <xf borderId="4" fillId="4" fontId="3" numFmtId="0" xfId="0" applyAlignment="1" applyBorder="1" applyFont="1">
      <alignment horizontal="center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horizontal="center" readingOrder="0" vertical="center"/>
    </xf>
    <xf borderId="0" fillId="0" fontId="3" numFmtId="167" xfId="0" applyFont="1" applyNumberFormat="1"/>
    <xf borderId="1" fillId="0" fontId="6" numFmtId="0" xfId="0" applyAlignment="1" applyBorder="1" applyFont="1">
      <alignment horizontal="center"/>
    </xf>
    <xf borderId="4" fillId="0" fontId="6" numFmtId="164" xfId="0" applyBorder="1" applyFont="1" applyNumberFormat="1"/>
    <xf borderId="0" fillId="0" fontId="9" numFmtId="0" xfId="0" applyFont="1"/>
    <xf borderId="4" fillId="0" fontId="3" numFmtId="168" xfId="0" applyAlignment="1" applyBorder="1" applyFont="1" applyNumberFormat="1">
      <alignment horizontal="center" vertical="center"/>
    </xf>
    <xf borderId="0" fillId="0" fontId="1" numFmtId="0" xfId="0" applyFont="1"/>
    <xf borderId="0" fillId="0" fontId="10" numFmtId="0" xfId="0" applyFont="1"/>
    <xf borderId="1" fillId="0" fontId="3" numFmtId="0" xfId="0" applyBorder="1" applyFont="1"/>
    <xf borderId="1" fillId="0" fontId="3" numFmtId="0" xfId="0" applyAlignment="1" applyBorder="1" applyFont="1">
      <alignment horizontal="center"/>
    </xf>
    <xf borderId="14" fillId="0" fontId="1" numFmtId="0" xfId="0" applyBorder="1" applyFont="1"/>
    <xf borderId="1" fillId="6" fontId="6" numFmtId="0" xfId="0" applyAlignment="1" applyBorder="1" applyFont="1">
      <alignment horizontal="left" vertical="top"/>
    </xf>
    <xf borderId="4" fillId="6" fontId="3" numFmtId="0" xfId="0" applyAlignment="1" applyBorder="1" applyFont="1">
      <alignment horizontal="center" shrinkToFit="0" vertical="center" wrapText="1"/>
    </xf>
    <xf borderId="1" fillId="6" fontId="6" numFmtId="0" xfId="0" applyAlignment="1" applyBorder="1" applyFont="1">
      <alignment horizontal="center" shrinkToFit="0" wrapText="1"/>
    </xf>
    <xf borderId="4" fillId="6" fontId="3" numFmtId="164" xfId="0" applyAlignment="1" applyBorder="1" applyFont="1" applyNumberFormat="1">
      <alignment horizontal="center" vertical="center"/>
    </xf>
    <xf borderId="4" fillId="6" fontId="3" numFmtId="164" xfId="0" applyBorder="1" applyFont="1" applyNumberFormat="1"/>
    <xf borderId="4" fillId="6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3" width="18.14"/>
    <col customWidth="1" min="4" max="4" width="13.14"/>
    <col customWidth="1" min="5" max="5" width="14.0"/>
    <col customWidth="1" min="6" max="6" width="15.71"/>
    <col customWidth="1" min="7" max="7" width="24.0"/>
    <col customWidth="1" min="8" max="8" width="25.71"/>
    <col customWidth="1" min="9" max="9" width="23.14"/>
    <col customWidth="1" min="10" max="10" width="23.57"/>
    <col customWidth="1" min="11" max="11" width="17.71"/>
    <col customWidth="1" min="12" max="25" width="8.86"/>
  </cols>
  <sheetData>
    <row r="1" ht="15.0" customHeight="1">
      <c r="A1" s="1" t="s">
        <v>0</v>
      </c>
      <c r="B1" s="2"/>
      <c r="C1" s="2"/>
      <c r="D1" s="3"/>
      <c r="E1" s="4"/>
      <c r="F1" s="4"/>
      <c r="G1" s="4"/>
      <c r="H1" s="4" t="s">
        <v>1</v>
      </c>
    </row>
    <row r="2">
      <c r="A2" s="5" t="s">
        <v>2</v>
      </c>
      <c r="B2" s="6"/>
      <c r="C2" s="6"/>
      <c r="D2" s="7"/>
      <c r="E2" s="8"/>
      <c r="F2" s="2"/>
      <c r="G2" s="3"/>
      <c r="H2" s="9"/>
      <c r="I2" s="10"/>
      <c r="J2" s="10"/>
      <c r="K2" s="10"/>
    </row>
    <row r="3">
      <c r="A3" s="11" t="s">
        <v>3</v>
      </c>
      <c r="B3" s="12" t="s">
        <v>0</v>
      </c>
      <c r="C3" s="12" t="s">
        <v>4</v>
      </c>
      <c r="D3" s="13" t="s">
        <v>5</v>
      </c>
      <c r="E3" s="14" t="s">
        <v>6</v>
      </c>
      <c r="F3" s="15" t="s">
        <v>7</v>
      </c>
      <c r="G3" s="12" t="s">
        <v>8</v>
      </c>
      <c r="H3" s="15" t="s">
        <v>1</v>
      </c>
      <c r="I3" s="16"/>
      <c r="J3" s="17"/>
      <c r="K3" s="17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>
      <c r="A4" s="18"/>
      <c r="B4" s="19" t="s">
        <v>9</v>
      </c>
      <c r="C4" s="3"/>
      <c r="D4" s="20"/>
      <c r="E4" s="20"/>
      <c r="F4" s="15"/>
      <c r="G4" s="15"/>
      <c r="H4" s="20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ht="54.0" customHeight="1">
      <c r="A5" s="21">
        <v>1.0</v>
      </c>
      <c r="B5" s="22" t="s">
        <v>10</v>
      </c>
      <c r="C5" s="3"/>
      <c r="D5" s="23"/>
      <c r="E5" s="23"/>
      <c r="F5" s="24"/>
      <c r="G5" s="24"/>
      <c r="H5" s="2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ht="16.5" customHeight="1">
      <c r="A6" s="26"/>
      <c r="B6" s="27" t="s">
        <v>11</v>
      </c>
      <c r="C6" s="3"/>
      <c r="D6" s="28"/>
      <c r="E6" s="28">
        <v>1.0</v>
      </c>
      <c r="F6" s="29"/>
      <c r="G6" s="28">
        <v>169.62</v>
      </c>
      <c r="H6" s="25"/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39.0" customHeight="1">
      <c r="A7" s="21">
        <v>2.0</v>
      </c>
      <c r="B7" s="22" t="s">
        <v>12</v>
      </c>
      <c r="C7" s="3"/>
      <c r="D7" s="25"/>
      <c r="E7" s="25"/>
      <c r="F7" s="30"/>
      <c r="G7" s="28"/>
      <c r="H7" s="2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18.75" customHeight="1">
      <c r="A8" s="26"/>
      <c r="B8" s="31" t="s">
        <v>13</v>
      </c>
      <c r="C8" s="31" t="s">
        <v>14</v>
      </c>
      <c r="D8" s="32"/>
      <c r="E8" s="32">
        <v>3000.0</v>
      </c>
      <c r="F8" s="30"/>
      <c r="G8" s="28">
        <v>20.0</v>
      </c>
      <c r="H8" s="25"/>
      <c r="I8" s="16"/>
      <c r="J8" s="1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46.5" customHeight="1">
      <c r="A9" s="21">
        <v>3.0</v>
      </c>
      <c r="B9" s="33" t="s">
        <v>15</v>
      </c>
      <c r="C9" s="34"/>
      <c r="D9" s="25"/>
      <c r="E9" s="25"/>
      <c r="F9" s="30"/>
      <c r="G9" s="28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8.75" customHeight="1">
      <c r="A10" s="26"/>
      <c r="B10" s="31" t="s">
        <v>13</v>
      </c>
      <c r="C10" s="31" t="s">
        <v>14</v>
      </c>
      <c r="D10" s="32"/>
      <c r="E10" s="32">
        <v>3000.0</v>
      </c>
      <c r="F10" s="30"/>
      <c r="G10" s="28">
        <v>12.0</v>
      </c>
      <c r="H10" s="25"/>
      <c r="I10" s="16"/>
      <c r="J10" s="17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41.25" customHeight="1">
      <c r="A11" s="21">
        <v>4.0</v>
      </c>
      <c r="B11" s="35" t="s">
        <v>16</v>
      </c>
      <c r="C11" s="34"/>
      <c r="D11" s="32"/>
      <c r="E11" s="32"/>
      <c r="F11" s="30"/>
      <c r="G11" s="28"/>
      <c r="H11" s="2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24.0" customHeight="1">
      <c r="A12" s="26"/>
      <c r="B12" s="36"/>
      <c r="C12" s="37" t="s">
        <v>14</v>
      </c>
      <c r="D12" s="32"/>
      <c r="E12" s="32">
        <v>3000.0</v>
      </c>
      <c r="F12" s="30"/>
      <c r="G12" s="28">
        <f>+G10+G8</f>
        <v>32</v>
      </c>
      <c r="H12" s="2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6.5" customHeight="1">
      <c r="A13" s="21">
        <v>5.0</v>
      </c>
      <c r="B13" s="22" t="s">
        <v>17</v>
      </c>
      <c r="C13" s="3"/>
      <c r="D13" s="25"/>
      <c r="E13" s="25"/>
      <c r="F13" s="30"/>
      <c r="G13" s="28"/>
      <c r="H13" s="25"/>
      <c r="I13" s="2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8.75" customHeight="1">
      <c r="A14" s="38"/>
      <c r="B14" s="27" t="s">
        <v>18</v>
      </c>
      <c r="C14" s="3"/>
      <c r="D14" s="39"/>
      <c r="E14" s="39">
        <v>3300.0</v>
      </c>
      <c r="F14" s="30"/>
      <c r="G14" s="28">
        <f>169.62-G12</f>
        <v>137.62</v>
      </c>
      <c r="H14" s="25"/>
      <c r="I14" s="17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32.25" customHeight="1">
      <c r="A15" s="21">
        <v>6.0</v>
      </c>
      <c r="B15" s="40" t="s">
        <v>19</v>
      </c>
      <c r="C15" s="3"/>
      <c r="D15" s="32"/>
      <c r="E15" s="32"/>
      <c r="F15" s="30"/>
      <c r="G15" s="28"/>
      <c r="H15" s="25"/>
      <c r="I15" s="41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8.75" customHeight="1">
      <c r="A16" s="26"/>
      <c r="B16" s="27" t="s">
        <v>14</v>
      </c>
      <c r="C16" s="3"/>
      <c r="D16" s="32"/>
      <c r="E16" s="32">
        <v>3000.0</v>
      </c>
      <c r="F16" s="30"/>
      <c r="G16" s="28">
        <v>169.62</v>
      </c>
      <c r="H16" s="25"/>
      <c r="I16" s="4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8.75" customHeight="1">
      <c r="A17" s="43"/>
      <c r="B17" s="44" t="s">
        <v>20</v>
      </c>
      <c r="C17" s="3"/>
      <c r="D17" s="45"/>
      <c r="E17" s="45"/>
      <c r="F17" s="46"/>
      <c r="G17" s="47"/>
      <c r="H17" s="48"/>
      <c r="I17" s="42"/>
      <c r="J17" s="16"/>
      <c r="K17" s="17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39.75" customHeight="1">
      <c r="A18" s="49"/>
      <c r="B18" s="50" t="s">
        <v>21</v>
      </c>
      <c r="C18" s="2"/>
      <c r="D18" s="2"/>
      <c r="E18" s="2"/>
      <c r="F18" s="2"/>
      <c r="G18" s="2"/>
      <c r="H18" s="3"/>
      <c r="I18" s="16"/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39.0" customHeight="1">
      <c r="A19" s="51" t="s">
        <v>22</v>
      </c>
      <c r="B19" s="12" t="s">
        <v>0</v>
      </c>
      <c r="C19" s="12" t="s">
        <v>4</v>
      </c>
      <c r="D19" s="12" t="s">
        <v>5</v>
      </c>
      <c r="E19" s="52" t="s">
        <v>6</v>
      </c>
      <c r="F19" s="12" t="s">
        <v>7</v>
      </c>
      <c r="G19" s="12" t="s">
        <v>8</v>
      </c>
      <c r="H19" s="12" t="s">
        <v>1</v>
      </c>
      <c r="I19" s="16"/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8.75" customHeight="1">
      <c r="A20" s="53"/>
      <c r="B20" s="27" t="s">
        <v>23</v>
      </c>
      <c r="C20" s="3"/>
      <c r="D20" s="31"/>
      <c r="E20" s="31"/>
      <c r="F20" s="31"/>
      <c r="G20" s="31"/>
      <c r="H20" s="31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40.5" customHeight="1">
      <c r="A21" s="54">
        <v>2.1</v>
      </c>
      <c r="B21" s="55" t="s">
        <v>24</v>
      </c>
      <c r="C21" s="3"/>
      <c r="D21" s="56"/>
      <c r="E21" s="57">
        <v>3300.0</v>
      </c>
      <c r="F21" s="58"/>
      <c r="G21" s="56">
        <v>169.62</v>
      </c>
      <c r="H21" s="58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6.5" customHeight="1">
      <c r="A22" s="38"/>
      <c r="B22" s="59"/>
      <c r="C22" s="59" t="s">
        <v>18</v>
      </c>
      <c r="D22" s="60"/>
      <c r="E22" s="61"/>
      <c r="F22" s="61"/>
      <c r="G22" s="61"/>
      <c r="H22" s="61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6.5" customHeight="1">
      <c r="A23" s="26"/>
      <c r="B23" s="61"/>
      <c r="C23" s="61"/>
      <c r="D23" s="61"/>
      <c r="E23" s="32">
        <v>3300.0</v>
      </c>
      <c r="F23" s="30"/>
      <c r="G23" s="28">
        <v>169.62</v>
      </c>
      <c r="H23" s="25"/>
      <c r="I23" s="17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47.25" customHeight="1">
      <c r="A24" s="54">
        <v>2.2</v>
      </c>
      <c r="B24" s="55" t="s">
        <v>25</v>
      </c>
      <c r="C24" s="3"/>
      <c r="D24" s="56"/>
      <c r="E24" s="32">
        <v>3300.0</v>
      </c>
      <c r="F24" s="30"/>
      <c r="G24" s="28">
        <v>169.62</v>
      </c>
      <c r="H24" s="25"/>
      <c r="I24" s="17"/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6.5" customHeight="1">
      <c r="A25" s="38"/>
      <c r="B25" s="62"/>
      <c r="C25" s="62" t="s">
        <v>18</v>
      </c>
      <c r="D25" s="61"/>
      <c r="E25" s="32">
        <v>3300.0</v>
      </c>
      <c r="F25" s="30"/>
      <c r="G25" s="28">
        <v>169.62</v>
      </c>
      <c r="H25" s="25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6.5" customHeight="1">
      <c r="A26" s="54">
        <v>2.3</v>
      </c>
      <c r="B26" s="55" t="s">
        <v>26</v>
      </c>
      <c r="C26" s="3"/>
      <c r="D26" s="24"/>
      <c r="E26" s="32"/>
      <c r="F26" s="30"/>
      <c r="G26" s="28"/>
      <c r="H26" s="25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ht="16.5" customHeight="1">
      <c r="A27" s="26"/>
      <c r="B27" s="62"/>
      <c r="C27" s="62" t="s">
        <v>11</v>
      </c>
      <c r="D27" s="28"/>
      <c r="E27" s="32">
        <v>1.0</v>
      </c>
      <c r="F27" s="30"/>
      <c r="G27" s="28">
        <v>169.62</v>
      </c>
      <c r="H27" s="25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ht="16.5" customHeight="1">
      <c r="A28" s="63"/>
      <c r="B28" s="64" t="s">
        <v>27</v>
      </c>
      <c r="C28" s="3"/>
      <c r="D28" s="63"/>
      <c r="E28" s="63"/>
      <c r="F28" s="63"/>
      <c r="G28" s="63"/>
      <c r="H28" s="48"/>
      <c r="I28" s="16"/>
      <c r="J28" s="16"/>
      <c r="K28" s="42">
        <f>+H28+I28+J28</f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6.5" customHeight="1">
      <c r="A29" s="65" t="s">
        <v>1</v>
      </c>
      <c r="B29" s="2"/>
      <c r="C29" s="3"/>
      <c r="D29" s="66"/>
      <c r="E29" s="66"/>
      <c r="F29" s="66"/>
      <c r="G29" s="66"/>
      <c r="H29" s="67"/>
      <c r="I29" s="17"/>
      <c r="J29" s="42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ht="16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ht="16.5" customHeight="1">
      <c r="A31" s="16"/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ht="16.5" customHeight="1">
      <c r="A32" s="16" t="s">
        <v>28</v>
      </c>
      <c r="B32" s="16"/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ht="16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ht="16.5" customHeight="1">
      <c r="A34" s="16"/>
      <c r="B34" s="16"/>
      <c r="C34" s="68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ht="16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ht="16.5" customHeight="1">
      <c r="A36" s="16"/>
      <c r="B36" s="16"/>
      <c r="C36" s="16"/>
      <c r="D36" s="16"/>
      <c r="E36" s="16"/>
      <c r="F36" s="16"/>
      <c r="G36" s="16"/>
      <c r="H36" s="16"/>
      <c r="I36" s="16"/>
      <c r="J36" s="16" t="str">
        <f>(#REF!+J30)*0.2</f>
        <v>#REF!</v>
      </c>
      <c r="K36" s="16"/>
      <c r="L36" s="16"/>
      <c r="M36" s="16"/>
      <c r="N36" s="16"/>
      <c r="O36" s="16"/>
      <c r="P36" s="16"/>
      <c r="Q36" s="16"/>
    </row>
    <row r="37" ht="16.5" customHeight="1">
      <c r="A37" s="16"/>
      <c r="B37" s="16"/>
      <c r="C37" s="16"/>
      <c r="D37" s="16"/>
      <c r="E37" s="16"/>
      <c r="F37" s="16"/>
      <c r="G37" s="16"/>
      <c r="H37" s="16"/>
      <c r="I37" s="16"/>
      <c r="J37" s="16" t="str">
        <f>#REF!+J30*0.2</f>
        <v>#REF!</v>
      </c>
      <c r="K37" s="16"/>
    </row>
    <row r="38" ht="16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ht="16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6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ht="16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ht="16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ht="16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ht="16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ht="16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ht="16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6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6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6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6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6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6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6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6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6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ht="16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ht="16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ht="16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ht="16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ht="16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ht="16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ht="16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ht="16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ht="16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ht="16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ht="16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ht="16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ht="16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ht="16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ht="16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ht="16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ht="16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ht="16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ht="16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ht="16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ht="16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ht="16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ht="16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ht="16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ht="16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ht="16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ht="16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ht="16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ht="16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ht="16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ht="16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ht="16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ht="16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ht="16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ht="16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ht="16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ht="16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ht="16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ht="16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ht="16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ht="16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ht="16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ht="16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ht="16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ht="16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ht="16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ht="16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ht="16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ht="16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ht="16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ht="16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ht="16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ht="16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ht="16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ht="16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ht="16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ht="16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ht="16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ht="16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ht="16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ht="16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ht="16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ht="16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ht="16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ht="16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ht="16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ht="16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ht="16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ht="16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ht="16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ht="16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ht="16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ht="16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ht="16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ht="16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ht="16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ht="16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ht="16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ht="16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ht="16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ht="16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ht="16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ht="16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ht="16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ht="16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ht="16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ht="16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ht="16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ht="16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ht="16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ht="16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ht="16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ht="16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ht="16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ht="16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ht="16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ht="16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ht="16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ht="16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ht="16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ht="16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ht="16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ht="16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ht="16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ht="16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ht="16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ht="16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ht="16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ht="16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ht="16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ht="16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ht="16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ht="16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ht="16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ht="16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ht="16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ht="16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ht="16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ht="16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ht="16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ht="16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ht="16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ht="16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ht="16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ht="16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ht="16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ht="16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ht="16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ht="16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ht="16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ht="16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ht="16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ht="16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ht="16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ht="16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ht="16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ht="16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ht="16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ht="16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ht="16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ht="16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ht="16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ht="16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ht="16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ht="16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ht="16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ht="16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ht="16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ht="16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ht="16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ht="16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ht="16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ht="16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ht="16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ht="16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ht="16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ht="16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ht="16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ht="16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ht="16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ht="16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ht="16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ht="16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ht="16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ht="16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ht="16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ht="16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ht="16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ht="16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ht="16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ht="16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ht="16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ht="16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ht="16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ht="16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ht="16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ht="16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ht="16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ht="16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ht="16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ht="16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ht="16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ht="16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ht="16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ht="16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ht="16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ht="16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ht="16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ht="16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ht="16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ht="16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ht="16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ht="16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ht="16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ht="16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ht="16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ht="16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ht="16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ht="16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ht="16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ht="16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ht="16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ht="16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ht="16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ht="16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ht="16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ht="16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ht="16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ht="16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ht="16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ht="16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ht="16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ht="16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ht="16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ht="16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ht="16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ht="16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ht="16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ht="16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ht="16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ht="16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ht="16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ht="16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ht="16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ht="16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ht="16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ht="16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ht="16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ht="16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ht="16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ht="16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ht="16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ht="16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ht="16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ht="16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ht="16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ht="16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ht="16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ht="16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ht="16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ht="16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ht="16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ht="16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ht="16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ht="16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ht="16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ht="16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ht="16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ht="16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ht="16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ht="16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ht="16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ht="16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ht="16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ht="16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ht="16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ht="16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ht="16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ht="16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ht="16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ht="16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ht="16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ht="16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ht="16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ht="16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ht="16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ht="16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ht="16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ht="16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ht="16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ht="16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ht="16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ht="16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ht="16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ht="16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ht="16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ht="16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ht="16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ht="16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ht="16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ht="16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ht="16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ht="16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ht="16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ht="16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ht="16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ht="16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ht="16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ht="16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ht="16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ht="16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ht="16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ht="16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ht="16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ht="16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ht="16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ht="16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ht="16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ht="16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ht="16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ht="16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ht="16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ht="16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ht="16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ht="16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ht="16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ht="16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ht="16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ht="16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ht="16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ht="16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ht="16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ht="16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ht="16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ht="16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ht="16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ht="16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ht="16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ht="16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ht="16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ht="16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ht="16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ht="16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ht="16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ht="16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ht="16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ht="16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ht="16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ht="16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ht="16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ht="16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ht="16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ht="16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ht="16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ht="16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ht="16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ht="16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ht="16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ht="16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ht="16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ht="16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ht="16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ht="16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ht="16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ht="16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ht="16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ht="16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ht="16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ht="16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ht="16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ht="16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ht="16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ht="16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ht="16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ht="16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ht="16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ht="16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ht="16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ht="16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ht="16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ht="16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ht="16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ht="16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ht="16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ht="16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ht="16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ht="16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ht="16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ht="16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ht="16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ht="16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ht="16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ht="16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ht="16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ht="16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ht="16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ht="16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ht="16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ht="16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ht="16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ht="16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ht="16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ht="16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ht="16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ht="16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ht="16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ht="16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ht="16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ht="16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ht="16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ht="16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ht="16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ht="16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ht="16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ht="16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ht="16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ht="16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ht="16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ht="16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ht="16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ht="16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ht="16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ht="16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ht="16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ht="16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ht="16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ht="16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ht="16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ht="16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ht="16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ht="16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ht="16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ht="16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ht="16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ht="16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ht="16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ht="16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ht="16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ht="16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ht="16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ht="16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ht="16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ht="16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ht="16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ht="16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ht="16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ht="16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ht="16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ht="16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ht="16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ht="16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ht="16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ht="16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ht="16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ht="16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ht="16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ht="16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ht="16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ht="16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ht="16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ht="16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ht="16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ht="16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ht="16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ht="16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ht="16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ht="16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ht="16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ht="16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ht="16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ht="16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ht="16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ht="16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ht="16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ht="16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ht="16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ht="16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ht="16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ht="16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ht="16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ht="16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ht="16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ht="16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ht="16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ht="16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ht="16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ht="16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ht="16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ht="16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ht="16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ht="16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ht="16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ht="16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ht="16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ht="16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ht="16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ht="16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ht="16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ht="16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ht="16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ht="16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ht="16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ht="16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ht="16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ht="16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ht="16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ht="16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ht="16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ht="16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ht="16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ht="16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ht="16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ht="16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ht="16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ht="16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ht="16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ht="16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ht="16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ht="16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ht="16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ht="16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ht="16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ht="16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ht="16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ht="16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ht="16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ht="16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ht="16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ht="16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ht="16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ht="16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ht="16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ht="16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ht="16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ht="16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ht="16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ht="16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ht="16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ht="16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ht="16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ht="16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ht="16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ht="16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ht="16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ht="16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ht="16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ht="16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ht="16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ht="16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ht="16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ht="16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ht="16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ht="16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ht="16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ht="16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ht="16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ht="16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ht="16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ht="16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ht="16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ht="16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ht="16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ht="16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ht="16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ht="16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ht="16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ht="16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ht="16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ht="16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ht="16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ht="16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ht="16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ht="16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ht="16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ht="16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ht="16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ht="16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ht="16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ht="16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ht="16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ht="16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ht="16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ht="16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ht="16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ht="16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ht="16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ht="16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ht="16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ht="16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ht="16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ht="16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ht="16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ht="16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ht="16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ht="16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ht="16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ht="16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ht="16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ht="16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ht="16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ht="16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ht="16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ht="16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ht="16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ht="16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ht="16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ht="16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ht="16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ht="16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ht="16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ht="16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ht="16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ht="16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ht="16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ht="16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ht="16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ht="16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ht="16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ht="16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ht="16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ht="16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ht="16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ht="16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ht="16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ht="16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ht="16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ht="16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ht="16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ht="16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ht="16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ht="16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ht="16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ht="16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ht="16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ht="16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ht="16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ht="16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ht="16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ht="16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ht="16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ht="16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ht="16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ht="16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ht="16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ht="16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ht="16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ht="16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ht="16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ht="16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ht="16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ht="16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ht="16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ht="16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ht="16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ht="16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ht="16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ht="16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ht="16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ht="16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ht="16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ht="16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ht="16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ht="16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ht="16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ht="16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ht="16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ht="16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ht="16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ht="16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ht="16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ht="16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ht="16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ht="16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ht="16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ht="16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ht="16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ht="16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ht="16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ht="16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ht="16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ht="16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ht="16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ht="16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ht="16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ht="16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ht="16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ht="16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ht="16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ht="16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ht="16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ht="16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ht="16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ht="16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ht="16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ht="16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ht="16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ht="16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ht="16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ht="16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ht="16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ht="16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ht="16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ht="16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ht="16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ht="16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ht="16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ht="16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ht="16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ht="16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ht="16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ht="16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ht="16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ht="16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ht="16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ht="16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ht="16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ht="16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ht="16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ht="16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ht="16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ht="16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ht="16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ht="16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ht="16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ht="16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ht="16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ht="16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ht="16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ht="16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ht="16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ht="16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ht="16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ht="16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ht="16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ht="16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ht="16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ht="16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ht="16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ht="16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ht="16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ht="16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ht="16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ht="16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ht="16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ht="16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ht="16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ht="16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ht="16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ht="16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ht="16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ht="16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ht="16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ht="16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ht="16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ht="16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ht="16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ht="16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ht="16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ht="16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ht="16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ht="16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ht="16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ht="16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ht="16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ht="16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ht="16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ht="16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ht="16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ht="16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ht="16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ht="16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ht="16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ht="16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ht="16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ht="16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ht="16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ht="16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ht="16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ht="16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ht="16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ht="16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ht="16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ht="16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ht="16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ht="16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ht="16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ht="16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ht="16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ht="16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ht="16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ht="16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ht="16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ht="16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ht="16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ht="16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ht="16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ht="16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ht="16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ht="16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ht="16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ht="16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ht="16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ht="16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ht="16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ht="16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ht="16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ht="16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ht="16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ht="16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ht="16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ht="16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ht="16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ht="16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ht="16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ht="16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ht="16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ht="16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ht="16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ht="16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ht="16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ht="16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ht="16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ht="16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ht="16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ht="16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ht="16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ht="16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ht="16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ht="16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ht="16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ht="16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ht="16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ht="16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ht="16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ht="16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ht="16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ht="16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ht="16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ht="16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ht="16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ht="16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ht="16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ht="16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ht="16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ht="16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ht="16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ht="16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ht="16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ht="16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ht="16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ht="16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ht="16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ht="16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ht="16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ht="16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ht="16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ht="16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ht="16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ht="16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ht="16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ht="16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ht="16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ht="16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ht="16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ht="16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ht="16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ht="16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ht="16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ht="16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ht="16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ht="16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ht="16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ht="16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ht="16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ht="16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ht="16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ht="16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ht="16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ht="16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ht="16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ht="16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ht="16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ht="16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ht="16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ht="16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ht="16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ht="16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ht="16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ht="16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ht="16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ht="16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ht="16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ht="16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ht="16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ht="16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ht="16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ht="16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ht="16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ht="16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ht="16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ht="16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ht="16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ht="16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ht="16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ht="16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ht="16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ht="16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</sheetData>
  <mergeCells count="38">
    <mergeCell ref="A1:D1"/>
    <mergeCell ref="A2:D2"/>
    <mergeCell ref="E2:G2"/>
    <mergeCell ref="B4:C4"/>
    <mergeCell ref="A5:A6"/>
    <mergeCell ref="B5:C5"/>
    <mergeCell ref="A7:A8"/>
    <mergeCell ref="A15:A16"/>
    <mergeCell ref="B15:C15"/>
    <mergeCell ref="B16:C16"/>
    <mergeCell ref="B17:C17"/>
    <mergeCell ref="B18:H18"/>
    <mergeCell ref="B6:C6"/>
    <mergeCell ref="B7:C7"/>
    <mergeCell ref="A9:A10"/>
    <mergeCell ref="B9:C9"/>
    <mergeCell ref="A11:A12"/>
    <mergeCell ref="B11:C11"/>
    <mergeCell ref="A13:A14"/>
    <mergeCell ref="F21:F22"/>
    <mergeCell ref="G21:G22"/>
    <mergeCell ref="H21:H22"/>
    <mergeCell ref="B13:C13"/>
    <mergeCell ref="B14:C14"/>
    <mergeCell ref="B20:C20"/>
    <mergeCell ref="A21:A23"/>
    <mergeCell ref="B21:C21"/>
    <mergeCell ref="D21:D23"/>
    <mergeCell ref="E21:E22"/>
    <mergeCell ref="B28:C28"/>
    <mergeCell ref="A29:C29"/>
    <mergeCell ref="B22:B23"/>
    <mergeCell ref="C22:C23"/>
    <mergeCell ref="A24:A25"/>
    <mergeCell ref="B24:C24"/>
    <mergeCell ref="D24:D25"/>
    <mergeCell ref="A26:A27"/>
    <mergeCell ref="B26:C2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29"/>
    <col customWidth="1" min="3" max="3" width="11.86"/>
    <col customWidth="1" min="4" max="4" width="26.29"/>
    <col customWidth="1" min="5" max="5" width="20.43"/>
    <col customWidth="1" min="6" max="6" width="29.43"/>
    <col customWidth="1" min="7" max="7" width="16.0"/>
    <col customWidth="1" min="8" max="8" width="17.43"/>
    <col customWidth="1" min="9" max="10" width="17.29"/>
    <col customWidth="1" min="11" max="11" width="17.43"/>
    <col customWidth="1" min="12" max="23" width="8.71"/>
  </cols>
  <sheetData>
    <row r="2" ht="33.75" customHeight="1">
      <c r="A2" s="69">
        <v>1.0</v>
      </c>
      <c r="B2" s="70"/>
      <c r="C2" s="3"/>
      <c r="D2" s="71" t="s">
        <v>29</v>
      </c>
      <c r="E2" s="72" t="s">
        <v>30</v>
      </c>
      <c r="F2" s="72" t="s">
        <v>31</v>
      </c>
      <c r="G2" s="73" t="s">
        <v>32</v>
      </c>
      <c r="H2" s="74" t="s">
        <v>1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ht="16.5" customHeight="1">
      <c r="A3" s="61"/>
      <c r="B3" s="75" t="s">
        <v>33</v>
      </c>
      <c r="C3" s="31" t="s">
        <v>34</v>
      </c>
      <c r="D3" s="76"/>
      <c r="E3" s="39">
        <v>900.0</v>
      </c>
      <c r="F3" s="25"/>
      <c r="G3" s="66"/>
      <c r="H3" s="6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ht="16.5" customHeight="1">
      <c r="A4" s="77"/>
      <c r="B4" s="60"/>
      <c r="C4" s="78" t="s">
        <v>35</v>
      </c>
      <c r="D4" s="76"/>
      <c r="E4" s="39">
        <v>600.0</v>
      </c>
      <c r="F4" s="25"/>
      <c r="G4" s="66"/>
      <c r="H4" s="6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ht="16.5" customHeight="1">
      <c r="A5" s="77"/>
      <c r="B5" s="60"/>
      <c r="C5" s="31" t="s">
        <v>36</v>
      </c>
      <c r="D5" s="76"/>
      <c r="E5" s="32">
        <v>300.0</v>
      </c>
      <c r="F5" s="25"/>
      <c r="G5" s="66"/>
      <c r="H5" s="6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ht="16.5" customHeight="1">
      <c r="A6" s="77"/>
      <c r="B6" s="60"/>
      <c r="C6" s="31" t="s">
        <v>37</v>
      </c>
      <c r="D6" s="76"/>
      <c r="E6" s="32">
        <v>300.0</v>
      </c>
      <c r="F6" s="25"/>
      <c r="G6" s="66"/>
      <c r="H6" s="6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ht="29.25" customHeight="1">
      <c r="A7" s="77"/>
      <c r="B7" s="60"/>
      <c r="C7" s="78" t="s">
        <v>38</v>
      </c>
      <c r="D7" s="76"/>
      <c r="E7" s="39">
        <v>450.0</v>
      </c>
      <c r="F7" s="25"/>
      <c r="G7" s="66"/>
      <c r="H7" s="6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ht="24.75" customHeight="1">
      <c r="A8" s="77"/>
      <c r="B8" s="61"/>
      <c r="C8" s="78" t="s">
        <v>39</v>
      </c>
      <c r="D8" s="76"/>
      <c r="E8" s="39">
        <v>450.0</v>
      </c>
      <c r="F8" s="25"/>
      <c r="G8" s="66"/>
      <c r="H8" s="6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16.5" customHeight="1">
      <c r="A9" s="79"/>
      <c r="B9" s="63" t="s">
        <v>40</v>
      </c>
      <c r="C9" s="80"/>
      <c r="D9" s="48"/>
      <c r="E9" s="45"/>
      <c r="F9" s="48"/>
      <c r="G9" s="81">
        <v>82.25</v>
      </c>
      <c r="H9" s="82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ht="16.5" customHeight="1">
      <c r="A10" s="77">
        <v>2.0</v>
      </c>
      <c r="B10" s="75" t="s">
        <v>41</v>
      </c>
      <c r="C10" s="31" t="s">
        <v>34</v>
      </c>
      <c r="D10" s="76"/>
      <c r="E10" s="32">
        <v>1200.0</v>
      </c>
      <c r="F10" s="25"/>
      <c r="G10" s="77"/>
      <c r="H10" s="66" t="s">
        <v>42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ht="16.5" customHeight="1">
      <c r="A11" s="77"/>
      <c r="B11" s="60"/>
      <c r="C11" s="78" t="s">
        <v>35</v>
      </c>
      <c r="D11" s="76"/>
      <c r="E11" s="39">
        <v>300.0</v>
      </c>
      <c r="F11" s="25"/>
      <c r="G11" s="77"/>
      <c r="H11" s="6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>
      <c r="A12" s="77"/>
      <c r="B12" s="60"/>
      <c r="C12" s="78" t="s">
        <v>38</v>
      </c>
      <c r="D12" s="76"/>
      <c r="E12" s="32">
        <v>300.0</v>
      </c>
      <c r="F12" s="25"/>
      <c r="G12" s="77"/>
      <c r="H12" s="6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6.5" customHeight="1">
      <c r="A13" s="77"/>
      <c r="B13" s="60"/>
      <c r="C13" s="31" t="s">
        <v>36</v>
      </c>
      <c r="D13" s="76"/>
      <c r="E13" s="39">
        <v>750.0</v>
      </c>
      <c r="F13" s="25"/>
      <c r="G13" s="77"/>
      <c r="H13" s="6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6.5" customHeight="1">
      <c r="A14" s="77"/>
      <c r="B14" s="61"/>
      <c r="C14" s="31" t="s">
        <v>37</v>
      </c>
      <c r="D14" s="76"/>
      <c r="E14" s="39">
        <v>750.0</v>
      </c>
      <c r="F14" s="25"/>
      <c r="G14" s="77"/>
      <c r="H14" s="6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6.5" customHeight="1">
      <c r="A15" s="79"/>
      <c r="B15" s="63" t="s">
        <v>40</v>
      </c>
      <c r="C15" s="80"/>
      <c r="D15" s="48"/>
      <c r="E15" s="45"/>
      <c r="F15" s="48"/>
      <c r="G15" s="79">
        <v>21.49</v>
      </c>
      <c r="H15" s="48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6.5" customHeight="1">
      <c r="A16" s="77">
        <v>3.0</v>
      </c>
      <c r="B16" s="75" t="s">
        <v>43</v>
      </c>
      <c r="C16" s="31" t="s">
        <v>34</v>
      </c>
      <c r="D16" s="76"/>
      <c r="E16" s="32">
        <v>1500.0</v>
      </c>
      <c r="F16" s="25"/>
      <c r="G16" s="77"/>
      <c r="H16" s="6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6.5" customHeight="1">
      <c r="A17" s="77"/>
      <c r="B17" s="60"/>
      <c r="C17" s="31" t="s">
        <v>44</v>
      </c>
      <c r="D17" s="76"/>
      <c r="E17" s="39">
        <v>600.0</v>
      </c>
      <c r="F17" s="25"/>
      <c r="G17" s="77"/>
      <c r="H17" s="6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8.75" customHeight="1">
      <c r="A18" s="77"/>
      <c r="B18" s="60"/>
      <c r="C18" s="31" t="s">
        <v>38</v>
      </c>
      <c r="D18" s="76"/>
      <c r="E18" s="32">
        <v>300.0</v>
      </c>
      <c r="F18" s="25"/>
      <c r="G18" s="77"/>
      <c r="H18" s="6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6.5" customHeight="1">
      <c r="A19" s="77"/>
      <c r="B19" s="60"/>
      <c r="C19" s="78" t="s">
        <v>39</v>
      </c>
      <c r="D19" s="76"/>
      <c r="E19" s="39">
        <v>300.0</v>
      </c>
      <c r="F19" s="25"/>
      <c r="G19" s="77"/>
      <c r="H19" s="6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6.5" customHeight="1">
      <c r="A20" s="77"/>
      <c r="B20" s="61"/>
      <c r="C20" s="31" t="s">
        <v>37</v>
      </c>
      <c r="D20" s="76"/>
      <c r="E20" s="32">
        <v>300.0</v>
      </c>
      <c r="F20" s="25"/>
      <c r="G20" s="77"/>
      <c r="H20" s="6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6.5" customHeight="1">
      <c r="A21" s="83"/>
      <c r="B21" s="84" t="s">
        <v>40</v>
      </c>
      <c r="C21" s="85"/>
      <c r="D21" s="86"/>
      <c r="E21" s="87"/>
      <c r="F21" s="86"/>
      <c r="G21" s="83">
        <v>65.88</v>
      </c>
      <c r="H21" s="82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65" t="s">
        <v>1</v>
      </c>
      <c r="B22" s="2"/>
      <c r="C22" s="3"/>
      <c r="D22" s="88"/>
      <c r="E22" s="89"/>
      <c r="F22" s="89"/>
      <c r="G22" s="90"/>
      <c r="H22" s="9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A2:A3"/>
    <mergeCell ref="B2:C2"/>
    <mergeCell ref="B3:B8"/>
    <mergeCell ref="B10:B14"/>
    <mergeCell ref="B16:B20"/>
    <mergeCell ref="A22:C22"/>
    <mergeCell ref="D22:G2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0"/>
    <col customWidth="1" min="3" max="3" width="19.43"/>
    <col customWidth="1" min="4" max="7" width="17.14"/>
    <col customWidth="1" min="8" max="8" width="25.29"/>
    <col customWidth="1" min="9" max="9" width="24.86"/>
    <col customWidth="1" min="10" max="10" width="23.86"/>
    <col customWidth="1" min="11" max="11" width="17.43"/>
    <col customWidth="1" min="12" max="24" width="8.71"/>
  </cols>
  <sheetData>
    <row r="1" ht="115.5" customHeight="1">
      <c r="A1" s="92" t="s">
        <v>3</v>
      </c>
      <c r="B1" s="12" t="s">
        <v>0</v>
      </c>
      <c r="C1" s="12" t="s">
        <v>45</v>
      </c>
      <c r="D1" s="93" t="s">
        <v>46</v>
      </c>
      <c r="E1" s="93" t="s">
        <v>47</v>
      </c>
      <c r="F1" s="93" t="s">
        <v>48</v>
      </c>
      <c r="G1" s="93" t="s">
        <v>49</v>
      </c>
      <c r="H1" s="93" t="s">
        <v>1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30.75" customHeight="1">
      <c r="A2" s="69">
        <v>1.1</v>
      </c>
      <c r="B2" s="40" t="s">
        <v>50</v>
      </c>
      <c r="C2" s="2"/>
      <c r="D2" s="67"/>
      <c r="E2" s="67"/>
      <c r="F2" s="67"/>
      <c r="G2" s="67"/>
      <c r="H2" s="6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61"/>
      <c r="B3" s="66"/>
      <c r="C3" s="94" t="s">
        <v>14</v>
      </c>
      <c r="D3" s="67"/>
      <c r="E3" s="95">
        <v>333.0</v>
      </c>
      <c r="F3" s="67"/>
      <c r="G3" s="95">
        <v>15.0</v>
      </c>
      <c r="H3" s="6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36.0" customHeight="1">
      <c r="A4" s="69">
        <v>2.0</v>
      </c>
      <c r="B4" s="40" t="s">
        <v>51</v>
      </c>
      <c r="C4" s="2"/>
      <c r="D4" s="67"/>
      <c r="E4" s="95"/>
      <c r="F4" s="67"/>
      <c r="G4" s="95"/>
      <c r="H4" s="6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61"/>
      <c r="B5" s="66"/>
      <c r="C5" s="77" t="s">
        <v>14</v>
      </c>
      <c r="D5" s="67"/>
      <c r="E5" s="95">
        <v>333.0</v>
      </c>
      <c r="F5" s="67"/>
      <c r="G5" s="95">
        <v>15.0</v>
      </c>
      <c r="H5" s="6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0" customHeight="1">
      <c r="A6" s="69">
        <v>3.0</v>
      </c>
      <c r="B6" s="96" t="s">
        <v>52</v>
      </c>
      <c r="C6" s="2"/>
      <c r="D6" s="67"/>
      <c r="E6" s="95"/>
      <c r="F6" s="67"/>
      <c r="G6" s="95"/>
      <c r="H6" s="6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8.0" customHeight="1">
      <c r="A7" s="61"/>
      <c r="B7" s="66"/>
      <c r="C7" s="94" t="s">
        <v>14</v>
      </c>
      <c r="D7" s="67"/>
      <c r="E7" s="95">
        <v>333.0</v>
      </c>
      <c r="F7" s="67"/>
      <c r="G7" s="95">
        <v>15.0</v>
      </c>
      <c r="H7" s="6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77.25" customHeight="1">
      <c r="A8" s="69">
        <v>4.0</v>
      </c>
      <c r="B8" s="97" t="s">
        <v>53</v>
      </c>
      <c r="C8" s="2"/>
      <c r="D8" s="67"/>
      <c r="E8" s="95"/>
      <c r="F8" s="67"/>
      <c r="G8" s="95"/>
      <c r="H8" s="6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61"/>
      <c r="B9" s="66"/>
      <c r="C9" s="94" t="s">
        <v>18</v>
      </c>
      <c r="D9" s="67"/>
      <c r="E9" s="95">
        <v>6400.0</v>
      </c>
      <c r="F9" s="67"/>
      <c r="G9" s="95">
        <v>15.0</v>
      </c>
      <c r="H9" s="6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39.75" customHeight="1">
      <c r="A10" s="69">
        <v>5.0</v>
      </c>
      <c r="B10" s="97" t="s">
        <v>54</v>
      </c>
      <c r="C10" s="2"/>
      <c r="D10" s="95"/>
      <c r="E10" s="95"/>
      <c r="F10" s="67"/>
      <c r="G10" s="95"/>
      <c r="H10" s="67"/>
      <c r="I10" s="4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61"/>
      <c r="B11" s="66"/>
      <c r="C11" s="98" t="s">
        <v>55</v>
      </c>
      <c r="D11" s="67"/>
      <c r="E11" s="95">
        <f>14.41414*1.8</f>
        <v>25.945452</v>
      </c>
      <c r="F11" s="67"/>
      <c r="G11" s="95">
        <v>15.0</v>
      </c>
      <c r="H11" s="67"/>
      <c r="I11" s="99"/>
      <c r="J11" s="4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58.5" customHeight="1">
      <c r="A12" s="69">
        <v>6.0</v>
      </c>
      <c r="B12" s="97" t="s">
        <v>56</v>
      </c>
      <c r="C12" s="2"/>
      <c r="D12" s="67"/>
      <c r="E12" s="95"/>
      <c r="F12" s="67"/>
      <c r="G12" s="95"/>
      <c r="H12" s="67"/>
      <c r="I12" s="4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61"/>
      <c r="B13" s="66"/>
      <c r="C13" s="98" t="s">
        <v>57</v>
      </c>
      <c r="D13" s="67"/>
      <c r="E13" s="95">
        <v>333.0</v>
      </c>
      <c r="F13" s="67"/>
      <c r="G13" s="95">
        <v>15.0</v>
      </c>
      <c r="H13" s="6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66"/>
      <c r="B14" s="100" t="s">
        <v>58</v>
      </c>
      <c r="C14" s="2"/>
      <c r="D14" s="67"/>
      <c r="E14" s="95"/>
      <c r="F14" s="67"/>
      <c r="G14" s="95"/>
      <c r="H14" s="101"/>
      <c r="I14" s="41">
        <f>H14*0.1</f>
        <v>0</v>
      </c>
      <c r="J14" s="102"/>
      <c r="K14" s="4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15.5" customHeight="1">
      <c r="A15" s="92" t="s">
        <v>59</v>
      </c>
      <c r="B15" s="12" t="s">
        <v>60</v>
      </c>
      <c r="C15" s="12" t="s">
        <v>45</v>
      </c>
      <c r="D15" s="93" t="s">
        <v>46</v>
      </c>
      <c r="E15" s="93" t="s">
        <v>61</v>
      </c>
      <c r="F15" s="93" t="s">
        <v>62</v>
      </c>
      <c r="G15" s="93" t="s">
        <v>32</v>
      </c>
      <c r="H15" s="93" t="s">
        <v>1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33.75" customHeight="1">
      <c r="A16" s="69">
        <v>1.0</v>
      </c>
      <c r="B16" s="97" t="s">
        <v>63</v>
      </c>
      <c r="C16" s="2"/>
      <c r="D16" s="3"/>
      <c r="E16" s="95"/>
      <c r="F16" s="95"/>
      <c r="G16" s="95"/>
      <c r="H16" s="67"/>
      <c r="I16" s="16"/>
      <c r="J16" s="41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61"/>
      <c r="B17" s="66"/>
      <c r="C17" s="94" t="s">
        <v>14</v>
      </c>
      <c r="D17" s="95"/>
      <c r="E17" s="95">
        <v>333.0</v>
      </c>
      <c r="F17" s="95"/>
      <c r="G17" s="95">
        <v>15.0</v>
      </c>
      <c r="H17" s="67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33.75" customHeight="1">
      <c r="A18" s="69">
        <v>2.0</v>
      </c>
      <c r="B18" s="97" t="s">
        <v>64</v>
      </c>
      <c r="C18" s="2"/>
      <c r="D18" s="3"/>
      <c r="E18" s="95"/>
      <c r="F18" s="95"/>
      <c r="G18" s="95"/>
      <c r="H18" s="6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61"/>
      <c r="B19" s="66"/>
      <c r="C19" s="94" t="s">
        <v>65</v>
      </c>
      <c r="D19" s="95"/>
      <c r="E19" s="95">
        <v>6400.0</v>
      </c>
      <c r="F19" s="95"/>
      <c r="G19" s="95">
        <v>15.0</v>
      </c>
      <c r="H19" s="6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33.75" customHeight="1">
      <c r="A20" s="69">
        <v>3.0</v>
      </c>
      <c r="B20" s="97" t="s">
        <v>66</v>
      </c>
      <c r="C20" s="2"/>
      <c r="D20" s="3"/>
      <c r="E20" s="95"/>
      <c r="F20" s="95"/>
      <c r="G20" s="95"/>
      <c r="H20" s="6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61"/>
      <c r="B21" s="66"/>
      <c r="C21" s="94" t="s">
        <v>67</v>
      </c>
      <c r="D21" s="95"/>
      <c r="E21" s="95">
        <v>40.0</v>
      </c>
      <c r="F21" s="95"/>
      <c r="G21" s="95">
        <v>15.0</v>
      </c>
      <c r="H21" s="67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33.75" customHeight="1">
      <c r="A22" s="69">
        <v>4.0</v>
      </c>
      <c r="B22" s="97" t="s">
        <v>68</v>
      </c>
      <c r="C22" s="2"/>
      <c r="D22" s="3"/>
      <c r="E22" s="95"/>
      <c r="F22" s="95"/>
      <c r="G22" s="95"/>
      <c r="H22" s="6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61"/>
      <c r="B23" s="66"/>
      <c r="C23" s="94" t="s">
        <v>69</v>
      </c>
      <c r="D23" s="95"/>
      <c r="E23" s="95">
        <v>6.0</v>
      </c>
      <c r="F23" s="95"/>
      <c r="G23" s="95">
        <v>15.0</v>
      </c>
      <c r="H23" s="6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33.75" customHeight="1">
      <c r="A24" s="69">
        <v>5.0</v>
      </c>
      <c r="B24" s="97" t="s">
        <v>70</v>
      </c>
      <c r="C24" s="2"/>
      <c r="D24" s="3"/>
      <c r="E24" s="95"/>
      <c r="F24" s="95"/>
      <c r="G24" s="95"/>
      <c r="H24" s="67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61"/>
      <c r="B25" s="66"/>
      <c r="C25" s="94" t="s">
        <v>67</v>
      </c>
      <c r="D25" s="95"/>
      <c r="E25" s="95">
        <v>7.0</v>
      </c>
      <c r="F25" s="95"/>
      <c r="G25" s="95">
        <v>15.0</v>
      </c>
      <c r="H25" s="6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69">
        <v>6.0</v>
      </c>
      <c r="B26" s="97" t="s">
        <v>71</v>
      </c>
      <c r="C26" s="2"/>
      <c r="D26" s="95"/>
      <c r="E26" s="95"/>
      <c r="F26" s="95"/>
      <c r="G26" s="95"/>
      <c r="H26" s="6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61"/>
      <c r="B27" s="66"/>
      <c r="C27" s="94" t="s">
        <v>72</v>
      </c>
      <c r="D27" s="103"/>
      <c r="E27" s="95">
        <v>7.0</v>
      </c>
      <c r="F27" s="95"/>
      <c r="G27" s="95">
        <v>15.0</v>
      </c>
      <c r="H27" s="6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66"/>
      <c r="B28" s="100" t="s">
        <v>73</v>
      </c>
      <c r="C28" s="2"/>
      <c r="D28" s="67"/>
      <c r="E28" s="95"/>
      <c r="F28" s="67"/>
      <c r="G28" s="95"/>
      <c r="H28" s="101"/>
      <c r="I28" s="17">
        <f>H28*0.1</f>
        <v>0</v>
      </c>
      <c r="J28" s="17">
        <f>(H28+I28)*0.2</f>
        <v>0</v>
      </c>
      <c r="K28" s="17">
        <f>H28+I28+J28</f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5.75" customHeight="1">
      <c r="A29" s="65" t="s">
        <v>1</v>
      </c>
      <c r="B29" s="2"/>
      <c r="C29" s="3"/>
      <c r="D29" s="37"/>
      <c r="E29" s="37"/>
      <c r="F29" s="37"/>
      <c r="G29" s="37"/>
      <c r="H29" s="91"/>
      <c r="K29" s="104"/>
    </row>
    <row r="30" ht="15.75" customHeight="1">
      <c r="E30" s="10"/>
      <c r="F30" s="10"/>
      <c r="G30" s="10"/>
    </row>
    <row r="31" ht="15.75" customHeight="1">
      <c r="B31" s="105" t="s">
        <v>74</v>
      </c>
      <c r="E31" s="10"/>
      <c r="F31" s="10"/>
    </row>
    <row r="32" ht="15.75" customHeight="1"/>
    <row r="33" ht="15.75" customHeight="1">
      <c r="J33" s="10"/>
    </row>
    <row r="34" ht="15.75" customHeight="1"/>
    <row r="35" ht="15.75" customHeight="1"/>
    <row r="36" ht="15.75" customHeight="1">
      <c r="F36" s="10"/>
      <c r="G36" s="1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7">
    <mergeCell ref="A2:A3"/>
    <mergeCell ref="B2:C2"/>
    <mergeCell ref="A4:A5"/>
    <mergeCell ref="B4:C4"/>
    <mergeCell ref="A6:A7"/>
    <mergeCell ref="B6:C6"/>
    <mergeCell ref="B8:C8"/>
    <mergeCell ref="A24:A25"/>
    <mergeCell ref="A26:A27"/>
    <mergeCell ref="A8:A9"/>
    <mergeCell ref="A10:A11"/>
    <mergeCell ref="A12:A13"/>
    <mergeCell ref="A16:A17"/>
    <mergeCell ref="A18:A19"/>
    <mergeCell ref="A20:A21"/>
    <mergeCell ref="A22:A23"/>
    <mergeCell ref="B24:D24"/>
    <mergeCell ref="B26:C26"/>
    <mergeCell ref="B28:C28"/>
    <mergeCell ref="A29:C29"/>
    <mergeCell ref="B10:C10"/>
    <mergeCell ref="B12:C12"/>
    <mergeCell ref="B14:C14"/>
    <mergeCell ref="B16:D16"/>
    <mergeCell ref="B18:D18"/>
    <mergeCell ref="B20:D20"/>
    <mergeCell ref="B22:D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3" width="18.14"/>
    <col customWidth="1" min="4" max="4" width="13.14"/>
    <col customWidth="1" min="5" max="5" width="14.0"/>
    <col customWidth="1" min="6" max="6" width="15.71"/>
    <col customWidth="1" min="7" max="7" width="24.0"/>
    <col customWidth="1" min="8" max="8" width="25.71"/>
    <col customWidth="1" min="9" max="9" width="20.43"/>
    <col customWidth="1" min="10" max="10" width="23.14"/>
    <col customWidth="1" min="11" max="11" width="14.71"/>
    <col customWidth="1" min="12" max="26" width="8.86"/>
  </cols>
  <sheetData>
    <row r="1" ht="16.5" customHeight="1">
      <c r="A1" s="106"/>
      <c r="B1" s="107"/>
      <c r="C1" s="3"/>
      <c r="D1" s="66"/>
      <c r="E1" s="66"/>
      <c r="F1" s="66"/>
      <c r="G1" s="66"/>
      <c r="H1" s="6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11" t="s">
        <v>3</v>
      </c>
      <c r="B2" s="12" t="s">
        <v>75</v>
      </c>
      <c r="C2" s="12" t="s">
        <v>76</v>
      </c>
      <c r="D2" s="20" t="s">
        <v>77</v>
      </c>
      <c r="E2" s="14" t="s">
        <v>78</v>
      </c>
      <c r="F2" s="15" t="s">
        <v>79</v>
      </c>
      <c r="G2" s="15" t="s">
        <v>80</v>
      </c>
      <c r="H2" s="20" t="s">
        <v>81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18"/>
      <c r="B3" s="19" t="s">
        <v>9</v>
      </c>
      <c r="C3" s="3"/>
      <c r="D3" s="20"/>
      <c r="E3" s="20"/>
      <c r="F3" s="15"/>
      <c r="G3" s="15"/>
      <c r="H3" s="20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54.0" customHeight="1">
      <c r="A4" s="21">
        <v>1.0</v>
      </c>
      <c r="B4" s="22" t="s">
        <v>82</v>
      </c>
      <c r="C4" s="3"/>
      <c r="D4" s="23"/>
      <c r="E4" s="23"/>
      <c r="F4" s="24"/>
      <c r="G4" s="24"/>
      <c r="H4" s="2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26"/>
      <c r="B5" s="27" t="s">
        <v>83</v>
      </c>
      <c r="C5" s="3"/>
      <c r="D5" s="28">
        <v>2900.0</v>
      </c>
      <c r="E5" s="28">
        <v>1.0</v>
      </c>
      <c r="F5" s="29">
        <v>2900.0</v>
      </c>
      <c r="G5" s="28">
        <v>169.62</v>
      </c>
      <c r="H5" s="25">
        <f>+G5*F5</f>
        <v>491898</v>
      </c>
      <c r="I5" s="16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39.0" customHeight="1">
      <c r="A6" s="21">
        <v>2.0</v>
      </c>
      <c r="B6" s="22" t="s">
        <v>84</v>
      </c>
      <c r="C6" s="3"/>
      <c r="D6" s="25"/>
      <c r="E6" s="25"/>
      <c r="F6" s="30"/>
      <c r="G6" s="28"/>
      <c r="H6" s="2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8.75" customHeight="1">
      <c r="A7" s="26"/>
      <c r="B7" s="31" t="s">
        <v>13</v>
      </c>
      <c r="C7" s="31" t="s">
        <v>72</v>
      </c>
      <c r="D7" s="32">
        <v>106.1</v>
      </c>
      <c r="E7" s="32">
        <v>3000.0</v>
      </c>
      <c r="F7" s="30">
        <f>E7*D7</f>
        <v>318300</v>
      </c>
      <c r="G7" s="28">
        <v>20.0</v>
      </c>
      <c r="H7" s="25">
        <f>+G7*F7</f>
        <v>6366000</v>
      </c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33.75" customHeight="1">
      <c r="A8" s="21">
        <v>3.0</v>
      </c>
      <c r="B8" s="22" t="s">
        <v>85</v>
      </c>
      <c r="C8" s="3"/>
      <c r="D8" s="25"/>
      <c r="E8" s="25"/>
      <c r="F8" s="30"/>
      <c r="G8" s="28"/>
      <c r="H8" s="2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8.75" customHeight="1">
      <c r="A9" s="26"/>
      <c r="B9" s="31" t="s">
        <v>13</v>
      </c>
      <c r="C9" s="31" t="s">
        <v>72</v>
      </c>
      <c r="D9" s="32">
        <v>46.88</v>
      </c>
      <c r="E9" s="32">
        <v>3000.0</v>
      </c>
      <c r="F9" s="30">
        <f>E9*D9</f>
        <v>140640</v>
      </c>
      <c r="G9" s="28">
        <v>12.0</v>
      </c>
      <c r="H9" s="25">
        <f>+G9*F9</f>
        <v>1687680</v>
      </c>
      <c r="I9" s="16"/>
      <c r="J9" s="16"/>
      <c r="K9" s="17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30.0" customHeight="1">
      <c r="A10" s="21">
        <v>4.0</v>
      </c>
      <c r="B10" s="40" t="s">
        <v>86</v>
      </c>
      <c r="C10" s="3"/>
      <c r="D10" s="32"/>
      <c r="E10" s="32"/>
      <c r="F10" s="30"/>
      <c r="G10" s="28"/>
      <c r="H10" s="2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24.0" customHeight="1">
      <c r="A11" s="26"/>
      <c r="B11" s="36"/>
      <c r="C11" s="37" t="s">
        <v>72</v>
      </c>
      <c r="D11" s="32">
        <v>39.55</v>
      </c>
      <c r="E11" s="32">
        <v>3000.0</v>
      </c>
      <c r="F11" s="30">
        <f>+D11*E11</f>
        <v>118650</v>
      </c>
      <c r="G11" s="28">
        <f>+G9+G7</f>
        <v>32</v>
      </c>
      <c r="H11" s="25">
        <f>+F11*G11</f>
        <v>3796800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6.5" customHeight="1">
      <c r="A12" s="21">
        <v>5.0</v>
      </c>
      <c r="B12" s="22" t="s">
        <v>87</v>
      </c>
      <c r="C12" s="3"/>
      <c r="D12" s="25"/>
      <c r="E12" s="25"/>
      <c r="F12" s="30"/>
      <c r="G12" s="28"/>
      <c r="H12" s="25"/>
      <c r="I12" s="16"/>
      <c r="J12" s="2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8.75" customHeight="1">
      <c r="A13" s="38"/>
      <c r="B13" s="27" t="s">
        <v>88</v>
      </c>
      <c r="C13" s="3"/>
      <c r="D13" s="39">
        <v>44.0</v>
      </c>
      <c r="E13" s="39">
        <v>3300.0</v>
      </c>
      <c r="F13" s="30">
        <f>D13*E13</f>
        <v>145200</v>
      </c>
      <c r="G13" s="28">
        <f>169.62-G11</f>
        <v>137.62</v>
      </c>
      <c r="H13" s="25">
        <f>F13*G13</f>
        <v>19982424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32.25" customHeight="1">
      <c r="A14" s="21">
        <v>6.0</v>
      </c>
      <c r="B14" s="40" t="s">
        <v>89</v>
      </c>
      <c r="C14" s="3"/>
      <c r="D14" s="32"/>
      <c r="E14" s="32"/>
      <c r="F14" s="30"/>
      <c r="G14" s="28"/>
      <c r="H14" s="25"/>
      <c r="I14" s="16"/>
      <c r="J14" s="41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8.75" customHeight="1">
      <c r="A15" s="26"/>
      <c r="B15" s="27" t="s">
        <v>72</v>
      </c>
      <c r="C15" s="3"/>
      <c r="D15" s="32">
        <v>50.0</v>
      </c>
      <c r="E15" s="32">
        <v>3000.0</v>
      </c>
      <c r="F15" s="30">
        <f>+D15*E15</f>
        <v>150000</v>
      </c>
      <c r="G15" s="28">
        <v>169.62</v>
      </c>
      <c r="H15" s="25">
        <f>F15*G15</f>
        <v>25443000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8.75" customHeight="1">
      <c r="A16" s="108"/>
      <c r="B16" s="31"/>
      <c r="C16" s="37"/>
      <c r="D16" s="32"/>
      <c r="E16" s="32"/>
      <c r="F16" s="30"/>
      <c r="G16" s="28"/>
      <c r="H16" s="25">
        <f>+H15+H13+H11+H9+H7+H5</f>
        <v>57767802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8.75" customHeight="1">
      <c r="A17" s="49"/>
      <c r="B17" s="50" t="s">
        <v>90</v>
      </c>
      <c r="C17" s="2"/>
      <c r="D17" s="2"/>
      <c r="E17" s="2"/>
      <c r="F17" s="2"/>
      <c r="G17" s="2"/>
      <c r="H17" s="3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39.0" customHeight="1">
      <c r="A18" s="51" t="s">
        <v>22</v>
      </c>
      <c r="B18" s="12" t="s">
        <v>75</v>
      </c>
      <c r="C18" s="12" t="s">
        <v>76</v>
      </c>
      <c r="D18" s="12" t="s">
        <v>77</v>
      </c>
      <c r="E18" s="52" t="s">
        <v>78</v>
      </c>
      <c r="F18" s="12" t="s">
        <v>79</v>
      </c>
      <c r="G18" s="12" t="s">
        <v>91</v>
      </c>
      <c r="H18" s="12" t="s">
        <v>81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8.75" customHeight="1">
      <c r="A19" s="53"/>
      <c r="B19" s="27" t="s">
        <v>92</v>
      </c>
      <c r="C19" s="3"/>
      <c r="D19" s="31"/>
      <c r="E19" s="31"/>
      <c r="F19" s="31"/>
      <c r="G19" s="31"/>
      <c r="H19" s="31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40.5" customHeight="1">
      <c r="A20" s="54">
        <v>2.1</v>
      </c>
      <c r="B20" s="55" t="s">
        <v>93</v>
      </c>
      <c r="C20" s="3"/>
      <c r="D20" s="56">
        <v>41.3</v>
      </c>
      <c r="E20" s="32">
        <v>3300.0</v>
      </c>
      <c r="F20" s="30">
        <f>D20*E20</f>
        <v>136290</v>
      </c>
      <c r="G20" s="28">
        <v>169.62</v>
      </c>
      <c r="H20" s="25">
        <f>+G20*F20</f>
        <v>23117509.8</v>
      </c>
      <c r="I20" s="16"/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6.5" customHeight="1">
      <c r="A21" s="38"/>
      <c r="B21" s="59"/>
      <c r="C21" s="59" t="s">
        <v>18</v>
      </c>
      <c r="D21" s="60"/>
      <c r="E21" s="32">
        <v>3300.0</v>
      </c>
      <c r="F21" s="30">
        <f>+D20*E21</f>
        <v>136290</v>
      </c>
      <c r="G21" s="28">
        <v>169.62</v>
      </c>
      <c r="H21" s="25">
        <f t="shared" ref="H21:H22" si="1">F21*G21</f>
        <v>23117509.8</v>
      </c>
      <c r="I21" s="16"/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6.5" customHeight="1">
      <c r="A22" s="26"/>
      <c r="B22" s="61"/>
      <c r="C22" s="61"/>
      <c r="D22" s="61"/>
      <c r="E22" s="32">
        <v>3300.0</v>
      </c>
      <c r="F22" s="30">
        <f>+E22*D20</f>
        <v>136290</v>
      </c>
      <c r="G22" s="28">
        <v>169.62</v>
      </c>
      <c r="H22" s="25">
        <f t="shared" si="1"/>
        <v>23117509.8</v>
      </c>
      <c r="I22" s="16"/>
      <c r="J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47.25" customHeight="1">
      <c r="A23" s="54">
        <v>2.2</v>
      </c>
      <c r="B23" s="55" t="s">
        <v>94</v>
      </c>
      <c r="C23" s="3"/>
      <c r="D23" s="56">
        <v>41.3</v>
      </c>
      <c r="E23" s="32">
        <v>3300.0</v>
      </c>
      <c r="F23" s="30">
        <f>+E23*D23</f>
        <v>136290</v>
      </c>
      <c r="G23" s="28">
        <v>169.62</v>
      </c>
      <c r="H23" s="25">
        <f>+G23*F23</f>
        <v>23117509.8</v>
      </c>
      <c r="I23" s="16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6.5" customHeight="1">
      <c r="A24" s="38"/>
      <c r="B24" s="62"/>
      <c r="C24" s="62" t="s">
        <v>18</v>
      </c>
      <c r="D24" s="61"/>
      <c r="E24" s="32">
        <v>3300.0</v>
      </c>
      <c r="F24" s="30">
        <f>+D23*E24</f>
        <v>136290</v>
      </c>
      <c r="G24" s="28">
        <v>169.62</v>
      </c>
      <c r="H24" s="25">
        <f>F24*G24</f>
        <v>23117509.8</v>
      </c>
      <c r="I24" s="16"/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6.5" customHeight="1">
      <c r="A25" s="54">
        <v>2.3</v>
      </c>
      <c r="B25" s="55" t="s">
        <v>95</v>
      </c>
      <c r="C25" s="3"/>
      <c r="D25" s="24"/>
      <c r="E25" s="32"/>
      <c r="F25" s="30"/>
      <c r="G25" s="28"/>
      <c r="H25" s="25"/>
      <c r="I25" s="16"/>
      <c r="J25" s="1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26"/>
      <c r="B26" s="62"/>
      <c r="C26" s="62" t="s">
        <v>11</v>
      </c>
      <c r="D26" s="28">
        <v>150000.0</v>
      </c>
      <c r="E26" s="32">
        <v>1.0</v>
      </c>
      <c r="F26" s="30">
        <f>+D26*E26</f>
        <v>150000</v>
      </c>
      <c r="G26" s="28">
        <v>169.62</v>
      </c>
      <c r="H26" s="25">
        <f>+G26*F26</f>
        <v>25443000</v>
      </c>
      <c r="I26" s="17"/>
      <c r="J26" s="17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6.5" customHeight="1">
      <c r="A27" s="66"/>
      <c r="B27" s="66"/>
      <c r="C27" s="66"/>
      <c r="D27" s="66"/>
      <c r="E27" s="66"/>
      <c r="F27" s="66"/>
      <c r="G27" s="66"/>
      <c r="H27" s="25">
        <f>SUM(H20:H26)</f>
        <v>141030549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customHeight="1">
      <c r="A28" s="65" t="s">
        <v>1</v>
      </c>
      <c r="B28" s="2"/>
      <c r="C28" s="3"/>
      <c r="D28" s="66"/>
      <c r="E28" s="66"/>
      <c r="F28" s="66"/>
      <c r="G28" s="66"/>
      <c r="H28" s="67">
        <f>+H16+H27</f>
        <v>198798351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6.5" customHeight="1">
      <c r="A29" s="109" t="s">
        <v>96</v>
      </c>
      <c r="B29" s="2"/>
      <c r="C29" s="3"/>
      <c r="D29" s="66"/>
      <c r="E29" s="66"/>
      <c r="F29" s="66"/>
      <c r="G29" s="66"/>
      <c r="H29" s="67">
        <f>+H28*10%</f>
        <v>19879835.1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6.5" customHeight="1">
      <c r="A30" s="109" t="s">
        <v>97</v>
      </c>
      <c r="B30" s="2"/>
      <c r="C30" s="3"/>
      <c r="D30" s="66"/>
      <c r="E30" s="66"/>
      <c r="F30" s="66"/>
      <c r="G30" s="66"/>
      <c r="H30" s="66">
        <f>+(H29+H28)*20%</f>
        <v>43735637.22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6.5" customHeight="1">
      <c r="A31" s="65" t="s">
        <v>98</v>
      </c>
      <c r="B31" s="2"/>
      <c r="C31" s="3"/>
      <c r="D31" s="66"/>
      <c r="E31" s="66"/>
      <c r="F31" s="66"/>
      <c r="G31" s="66"/>
      <c r="H31" s="67">
        <f>+H30+H29+H28</f>
        <v>262413823.3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6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6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6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6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6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6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6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6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6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6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6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6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6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6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6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6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6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6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6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6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6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6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6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6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6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6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6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6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6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6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6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6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6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6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6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6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6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6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6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6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6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6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6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6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6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6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6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6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6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6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6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6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6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6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6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6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6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6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6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6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6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6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6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6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6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6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6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6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6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6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6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6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6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6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6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6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6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6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6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6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6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6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6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6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6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6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6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6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6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6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6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6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6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6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6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6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6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6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6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6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6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6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6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6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6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6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6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6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6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6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6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6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6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6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6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6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6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6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6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6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6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6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6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6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6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6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6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6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6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6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6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6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6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6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6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6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6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6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6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6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6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6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6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6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6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6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6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6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6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6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6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6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6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6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6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6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6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6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6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6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6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6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6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6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6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6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6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6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6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6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6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6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6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6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6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6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6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6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6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6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6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6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6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6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6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6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6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6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6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6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6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6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6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6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B1:C1"/>
    <mergeCell ref="B3:C3"/>
    <mergeCell ref="A4:A5"/>
    <mergeCell ref="B4:C4"/>
    <mergeCell ref="B5:C5"/>
    <mergeCell ref="A6:A7"/>
    <mergeCell ref="B6:C6"/>
    <mergeCell ref="B13:C13"/>
    <mergeCell ref="B14:C14"/>
    <mergeCell ref="B17:H17"/>
    <mergeCell ref="A8:A9"/>
    <mergeCell ref="B8:C8"/>
    <mergeCell ref="A10:A11"/>
    <mergeCell ref="B10:C10"/>
    <mergeCell ref="A12:A13"/>
    <mergeCell ref="B12:C12"/>
    <mergeCell ref="A14:A15"/>
    <mergeCell ref="B15:C15"/>
    <mergeCell ref="B19:C19"/>
    <mergeCell ref="A20:A22"/>
    <mergeCell ref="B20:C20"/>
    <mergeCell ref="D20:D22"/>
    <mergeCell ref="B21:B22"/>
    <mergeCell ref="C21:C22"/>
    <mergeCell ref="A30:C30"/>
    <mergeCell ref="A31:C31"/>
    <mergeCell ref="A23:A24"/>
    <mergeCell ref="B23:C23"/>
    <mergeCell ref="D23:D24"/>
    <mergeCell ref="A25:A26"/>
    <mergeCell ref="B25:C25"/>
    <mergeCell ref="A28:C28"/>
    <mergeCell ref="A29:C29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4" width="19.43"/>
    <col customWidth="1" min="5" max="9" width="17.14"/>
    <col customWidth="1" min="10" max="10" width="25.29"/>
    <col customWidth="1" min="11" max="11" width="8.71"/>
    <col customWidth="1" min="12" max="12" width="23.86"/>
    <col customWidth="1" min="13" max="13" width="8.71"/>
  </cols>
  <sheetData>
    <row r="1" ht="115.5" customHeight="1">
      <c r="A1" s="92" t="s">
        <v>3</v>
      </c>
      <c r="B1" s="12" t="s">
        <v>99</v>
      </c>
      <c r="C1" s="12" t="s">
        <v>100</v>
      </c>
      <c r="D1" s="12" t="s">
        <v>101</v>
      </c>
      <c r="E1" s="93" t="s">
        <v>102</v>
      </c>
      <c r="F1" s="93" t="s">
        <v>5</v>
      </c>
      <c r="G1" s="93" t="s">
        <v>103</v>
      </c>
      <c r="H1" s="93" t="s">
        <v>104</v>
      </c>
      <c r="I1" s="93" t="s">
        <v>32</v>
      </c>
      <c r="J1" s="93" t="s">
        <v>1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20.25" customHeight="1">
      <c r="A2" s="69">
        <v>1.1</v>
      </c>
      <c r="B2" s="70" t="s">
        <v>50</v>
      </c>
      <c r="C2" s="2"/>
      <c r="D2" s="3"/>
      <c r="E2" s="67"/>
      <c r="F2" s="67"/>
      <c r="G2" s="67"/>
      <c r="H2" s="67"/>
      <c r="I2" s="67"/>
      <c r="J2" s="67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61"/>
      <c r="B3" s="66"/>
      <c r="C3" s="94" t="s">
        <v>57</v>
      </c>
      <c r="D3" s="94">
        <v>42.0</v>
      </c>
      <c r="E3" s="95">
        <v>8700.0</v>
      </c>
      <c r="F3" s="67">
        <f>+E3/D3</f>
        <v>207.1428571</v>
      </c>
      <c r="G3" s="95">
        <v>333.0</v>
      </c>
      <c r="H3" s="67">
        <f>+G3*F3</f>
        <v>68978.57143</v>
      </c>
      <c r="I3" s="95">
        <v>15.0</v>
      </c>
      <c r="J3" s="67">
        <f>+H3*I3</f>
        <v>1034678.571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36.0" customHeight="1">
      <c r="A4" s="69">
        <v>2.0</v>
      </c>
      <c r="B4" s="40" t="s">
        <v>51</v>
      </c>
      <c r="C4" s="2"/>
      <c r="D4" s="3"/>
      <c r="E4" s="95"/>
      <c r="F4" s="67"/>
      <c r="G4" s="95"/>
      <c r="H4" s="67"/>
      <c r="I4" s="95"/>
      <c r="J4" s="67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61"/>
      <c r="B5" s="66"/>
      <c r="C5" s="77" t="s">
        <v>57</v>
      </c>
      <c r="D5" s="94">
        <v>95.0</v>
      </c>
      <c r="E5" s="95">
        <v>8700.0</v>
      </c>
      <c r="F5" s="67">
        <f>+E5/D5</f>
        <v>91.57894737</v>
      </c>
      <c r="G5" s="95">
        <v>333.0</v>
      </c>
      <c r="H5" s="67">
        <f>+G5*F5</f>
        <v>30495.78947</v>
      </c>
      <c r="I5" s="95">
        <v>15.0</v>
      </c>
      <c r="J5" s="67">
        <f>+H5*I5</f>
        <v>457436.8421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0" customHeight="1">
      <c r="A6" s="69">
        <v>3.0</v>
      </c>
      <c r="B6" s="96" t="s">
        <v>52</v>
      </c>
      <c r="C6" s="2"/>
      <c r="D6" s="3"/>
      <c r="E6" s="67"/>
      <c r="F6" s="67"/>
      <c r="G6" s="95"/>
      <c r="H6" s="67"/>
      <c r="I6" s="95"/>
      <c r="J6" s="6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8.0" customHeight="1">
      <c r="A7" s="61"/>
      <c r="B7" s="66"/>
      <c r="C7" s="94" t="s">
        <v>57</v>
      </c>
      <c r="D7" s="94">
        <v>42.0</v>
      </c>
      <c r="E7" s="95">
        <v>8700.0</v>
      </c>
      <c r="F7" s="67">
        <f>+E7/D7</f>
        <v>207.1428571</v>
      </c>
      <c r="G7" s="95">
        <v>333.0</v>
      </c>
      <c r="H7" s="67">
        <f>+G7*F7</f>
        <v>68978.57143</v>
      </c>
      <c r="I7" s="95">
        <v>15.0</v>
      </c>
      <c r="J7" s="67">
        <f>+H7*I7</f>
        <v>1034678.571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48.75" customHeight="1">
      <c r="A8" s="69">
        <v>4.0</v>
      </c>
      <c r="B8" s="97" t="s">
        <v>53</v>
      </c>
      <c r="C8" s="2"/>
      <c r="D8" s="3"/>
      <c r="E8" s="95"/>
      <c r="F8" s="67"/>
      <c r="G8" s="95"/>
      <c r="H8" s="67"/>
      <c r="I8" s="95"/>
      <c r="J8" s="6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61"/>
      <c r="B9" s="66"/>
      <c r="C9" s="94" t="s">
        <v>18</v>
      </c>
      <c r="D9" s="94">
        <v>515.0</v>
      </c>
      <c r="E9" s="95">
        <v>8700.0</v>
      </c>
      <c r="F9" s="67">
        <f>+E9/D9</f>
        <v>16.89320388</v>
      </c>
      <c r="G9" s="95">
        <v>6400.0</v>
      </c>
      <c r="H9" s="67">
        <f>+G9*F9</f>
        <v>108116.5049</v>
      </c>
      <c r="I9" s="95">
        <v>15.0</v>
      </c>
      <c r="J9" s="67">
        <f>+H9*I9</f>
        <v>1621747.573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39.75" customHeight="1">
      <c r="A10" s="69">
        <v>5.0</v>
      </c>
      <c r="B10" s="97" t="s">
        <v>54</v>
      </c>
      <c r="C10" s="2"/>
      <c r="D10" s="3"/>
      <c r="E10" s="95"/>
      <c r="F10" s="95"/>
      <c r="G10" s="95"/>
      <c r="H10" s="67"/>
      <c r="I10" s="95"/>
      <c r="J10" s="67"/>
      <c r="K10" s="41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61"/>
      <c r="B11" s="66"/>
      <c r="C11" s="94" t="s">
        <v>105</v>
      </c>
      <c r="D11" s="94">
        <v>5.6</v>
      </c>
      <c r="E11" s="95">
        <v>18750.0</v>
      </c>
      <c r="F11" s="67">
        <f>+E11/D11</f>
        <v>3348.214286</v>
      </c>
      <c r="G11" s="95">
        <f>14.41414*1.8</f>
        <v>25.945452</v>
      </c>
      <c r="H11" s="67">
        <f>G11*E11</f>
        <v>486477.225</v>
      </c>
      <c r="I11" s="95">
        <v>15.0</v>
      </c>
      <c r="J11" s="67">
        <f>+I11*F11</f>
        <v>50223.21429</v>
      </c>
      <c r="K11" s="99"/>
      <c r="L11" s="41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51.0" customHeight="1">
      <c r="A12" s="69">
        <v>6.0</v>
      </c>
      <c r="B12" s="97" t="s">
        <v>56</v>
      </c>
      <c r="C12" s="2"/>
      <c r="D12" s="3"/>
      <c r="E12" s="67"/>
      <c r="F12" s="67"/>
      <c r="G12" s="95"/>
      <c r="H12" s="67"/>
      <c r="I12" s="95"/>
      <c r="J12" s="67"/>
      <c r="K12" s="4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61"/>
      <c r="B13" s="66"/>
      <c r="C13" s="94" t="s">
        <v>57</v>
      </c>
      <c r="D13" s="94">
        <v>42.0</v>
      </c>
      <c r="E13" s="95">
        <v>18750.0</v>
      </c>
      <c r="F13" s="67">
        <f>+E13/D13</f>
        <v>446.4285714</v>
      </c>
      <c r="G13" s="95">
        <v>333.0</v>
      </c>
      <c r="H13" s="67">
        <f>+G13*F13</f>
        <v>148660.7143</v>
      </c>
      <c r="I13" s="95">
        <v>15.0</v>
      </c>
      <c r="J13" s="67">
        <f>+H13*I13</f>
        <v>2229910.714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66"/>
      <c r="B14" s="100" t="s">
        <v>106</v>
      </c>
      <c r="C14" s="2"/>
      <c r="D14" s="3"/>
      <c r="E14" s="95"/>
      <c r="F14" s="67"/>
      <c r="G14" s="95"/>
      <c r="H14" s="67"/>
      <c r="I14" s="95"/>
      <c r="J14" s="101">
        <f>SUM(J2:J13)</f>
        <v>6428675.486</v>
      </c>
      <c r="K14" s="41"/>
      <c r="L14" s="16"/>
      <c r="M14" s="41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15.5" customHeight="1">
      <c r="A15" s="92" t="s">
        <v>59</v>
      </c>
      <c r="B15" s="12" t="s">
        <v>60</v>
      </c>
      <c r="C15" s="12" t="s">
        <v>100</v>
      </c>
      <c r="D15" s="12" t="s">
        <v>101</v>
      </c>
      <c r="E15" s="93" t="s">
        <v>102</v>
      </c>
      <c r="F15" s="93" t="s">
        <v>5</v>
      </c>
      <c r="G15" s="93" t="s">
        <v>103</v>
      </c>
      <c r="H15" s="93" t="s">
        <v>107</v>
      </c>
      <c r="I15" s="93" t="s">
        <v>32</v>
      </c>
      <c r="J15" s="93" t="s">
        <v>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33.75" customHeight="1">
      <c r="A16" s="69">
        <v>1.0</v>
      </c>
      <c r="B16" s="97" t="s">
        <v>63</v>
      </c>
      <c r="C16" s="2"/>
      <c r="D16" s="3"/>
      <c r="E16" s="95"/>
      <c r="F16" s="95"/>
      <c r="G16" s="95"/>
      <c r="H16" s="95"/>
      <c r="I16" s="95"/>
      <c r="J16" s="67"/>
      <c r="K16" s="16"/>
      <c r="L16" s="41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61"/>
      <c r="B17" s="66"/>
      <c r="C17" s="94" t="s">
        <v>57</v>
      </c>
      <c r="D17" s="94">
        <v>333.0</v>
      </c>
      <c r="E17" s="95">
        <f>+D17*F17</f>
        <v>303030</v>
      </c>
      <c r="F17" s="95">
        <v>910.0</v>
      </c>
      <c r="G17" s="95">
        <v>333.0</v>
      </c>
      <c r="H17" s="95">
        <f>+F17*G17</f>
        <v>303030</v>
      </c>
      <c r="I17" s="95">
        <v>15.0</v>
      </c>
      <c r="J17" s="67">
        <f>+H17*I17</f>
        <v>4545450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33.75" customHeight="1">
      <c r="A18" s="69">
        <v>2.0</v>
      </c>
      <c r="B18" s="97" t="s">
        <v>64</v>
      </c>
      <c r="C18" s="2"/>
      <c r="D18" s="3"/>
      <c r="E18" s="95"/>
      <c r="F18" s="95"/>
      <c r="G18" s="95"/>
      <c r="H18" s="95"/>
      <c r="I18" s="95"/>
      <c r="J18" s="6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61"/>
      <c r="B19" s="66"/>
      <c r="C19" s="94" t="s">
        <v>65</v>
      </c>
      <c r="D19" s="94">
        <v>6400.0</v>
      </c>
      <c r="E19" s="95">
        <v>441600.0</v>
      </c>
      <c r="F19" s="95">
        <f>+E19/D19</f>
        <v>69</v>
      </c>
      <c r="G19" s="95">
        <v>6400.0</v>
      </c>
      <c r="H19" s="95">
        <f>+G19*F19</f>
        <v>441600</v>
      </c>
      <c r="I19" s="95">
        <v>15.0</v>
      </c>
      <c r="J19" s="67">
        <f>+H19*I19</f>
        <v>6624000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33.75" customHeight="1">
      <c r="A20" s="69">
        <v>3.0</v>
      </c>
      <c r="B20" s="97" t="s">
        <v>66</v>
      </c>
      <c r="C20" s="2"/>
      <c r="D20" s="3"/>
      <c r="E20" s="95"/>
      <c r="F20" s="95"/>
      <c r="G20" s="95"/>
      <c r="H20" s="95"/>
      <c r="I20" s="95"/>
      <c r="J20" s="6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5.75" customHeight="1">
      <c r="A21" s="61"/>
      <c r="B21" s="66"/>
      <c r="C21" s="94" t="s">
        <v>67</v>
      </c>
      <c r="D21" s="94">
        <v>40.0</v>
      </c>
      <c r="E21" s="95">
        <f>+D21*F21</f>
        <v>40000</v>
      </c>
      <c r="F21" s="95">
        <v>1000.0</v>
      </c>
      <c r="G21" s="95">
        <v>40.0</v>
      </c>
      <c r="H21" s="95">
        <f>+G21*F21</f>
        <v>40000</v>
      </c>
      <c r="I21" s="95">
        <v>15.0</v>
      </c>
      <c r="J21" s="67">
        <f>+H21*I21</f>
        <v>600000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33.75" customHeight="1">
      <c r="A22" s="69">
        <v>4.0</v>
      </c>
      <c r="B22" s="97" t="s">
        <v>68</v>
      </c>
      <c r="C22" s="2"/>
      <c r="D22" s="3"/>
      <c r="E22" s="95"/>
      <c r="F22" s="95"/>
      <c r="G22" s="95"/>
      <c r="H22" s="95"/>
      <c r="I22" s="95"/>
      <c r="J22" s="6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75" customHeight="1">
      <c r="A23" s="61"/>
      <c r="B23" s="66"/>
      <c r="C23" s="94" t="s">
        <v>69</v>
      </c>
      <c r="D23" s="94">
        <v>6.0</v>
      </c>
      <c r="E23" s="95">
        <f>+D23*F23</f>
        <v>3240</v>
      </c>
      <c r="F23" s="95">
        <v>540.0</v>
      </c>
      <c r="G23" s="95">
        <v>6.0</v>
      </c>
      <c r="H23" s="95">
        <f>+G23*F23</f>
        <v>3240</v>
      </c>
      <c r="I23" s="95">
        <v>15.0</v>
      </c>
      <c r="J23" s="67">
        <f>+H23*I23</f>
        <v>48600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33.75" customHeight="1">
      <c r="A24" s="69">
        <v>5.0</v>
      </c>
      <c r="B24" s="97" t="s">
        <v>70</v>
      </c>
      <c r="C24" s="2"/>
      <c r="D24" s="3"/>
      <c r="E24" s="95"/>
      <c r="F24" s="95"/>
      <c r="G24" s="95"/>
      <c r="H24" s="95"/>
      <c r="I24" s="95"/>
      <c r="J24" s="6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5.75" customHeight="1">
      <c r="A25" s="61"/>
      <c r="B25" s="66"/>
      <c r="C25" s="94" t="s">
        <v>67</v>
      </c>
      <c r="D25" s="94">
        <v>7.0</v>
      </c>
      <c r="E25" s="95">
        <f>+D25*F25</f>
        <v>5600</v>
      </c>
      <c r="F25" s="95">
        <v>800.0</v>
      </c>
      <c r="G25" s="95">
        <v>7.0</v>
      </c>
      <c r="H25" s="95">
        <f>+G25*F25</f>
        <v>5600</v>
      </c>
      <c r="I25" s="95">
        <v>15.0</v>
      </c>
      <c r="J25" s="67">
        <f>+H25*I25</f>
        <v>84000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69">
        <v>6.0</v>
      </c>
      <c r="B26" s="97" t="s">
        <v>71</v>
      </c>
      <c r="C26" s="2"/>
      <c r="D26" s="3"/>
      <c r="E26" s="95"/>
      <c r="F26" s="95"/>
      <c r="G26" s="95"/>
      <c r="H26" s="95"/>
      <c r="I26" s="95"/>
      <c r="J26" s="67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5.75" customHeight="1">
      <c r="A27" s="61"/>
      <c r="B27" s="66"/>
      <c r="C27" s="94" t="s">
        <v>57</v>
      </c>
      <c r="D27" s="94">
        <v>7.0</v>
      </c>
      <c r="E27" s="95">
        <f>+D27*F27</f>
        <v>420000</v>
      </c>
      <c r="F27" s="103">
        <v>60000.0</v>
      </c>
      <c r="G27" s="95">
        <v>7.0</v>
      </c>
      <c r="H27" s="95">
        <f>+E27/I27</f>
        <v>28000</v>
      </c>
      <c r="I27" s="95">
        <v>15.0</v>
      </c>
      <c r="J27" s="67">
        <f>+H27*I27</f>
        <v>420000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75" customHeight="1">
      <c r="A28" s="66"/>
      <c r="B28" s="100" t="s">
        <v>108</v>
      </c>
      <c r="C28" s="2"/>
      <c r="D28" s="3"/>
      <c r="E28" s="95"/>
      <c r="F28" s="67"/>
      <c r="G28" s="95"/>
      <c r="H28" s="67"/>
      <c r="I28" s="95"/>
      <c r="J28" s="101">
        <f>SUM(J16:J27)</f>
        <v>12322050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36.0" customHeight="1">
      <c r="A29" s="110" t="s">
        <v>109</v>
      </c>
      <c r="B29" s="111" t="s">
        <v>110</v>
      </c>
      <c r="C29" s="2"/>
      <c r="D29" s="3"/>
      <c r="E29" s="112"/>
      <c r="F29" s="113"/>
      <c r="G29" s="112"/>
      <c r="H29" s="113"/>
      <c r="I29" s="112"/>
      <c r="J29" s="114">
        <v>15341.0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75" customHeight="1">
      <c r="A30" s="65" t="s">
        <v>1</v>
      </c>
      <c r="B30" s="2"/>
      <c r="C30" s="3"/>
      <c r="D30" s="37"/>
      <c r="E30" s="37"/>
      <c r="F30" s="37"/>
      <c r="G30" s="37"/>
      <c r="H30" s="37"/>
      <c r="I30" s="37"/>
      <c r="J30" s="91">
        <f>+J28+J14</f>
        <v>18750725.49</v>
      </c>
    </row>
    <row r="31" ht="15.75" customHeight="1">
      <c r="A31" s="109" t="s">
        <v>96</v>
      </c>
      <c r="B31" s="2"/>
      <c r="C31" s="3"/>
      <c r="D31" s="37"/>
      <c r="E31" s="37"/>
      <c r="F31" s="37"/>
      <c r="G31" s="37"/>
      <c r="H31" s="37"/>
      <c r="I31" s="37"/>
      <c r="J31" s="91">
        <f>+J30*10%</f>
        <v>1875072.549</v>
      </c>
    </row>
    <row r="32" ht="15.75" customHeight="1">
      <c r="A32" s="109" t="s">
        <v>97</v>
      </c>
      <c r="B32" s="2"/>
      <c r="C32" s="3"/>
      <c r="D32" s="37"/>
      <c r="E32" s="37"/>
      <c r="F32" s="37"/>
      <c r="G32" s="37"/>
      <c r="H32" s="37"/>
      <c r="I32" s="37"/>
      <c r="J32" s="91">
        <f>+(J30+J31)*20%</f>
        <v>4125159.607</v>
      </c>
    </row>
    <row r="33" ht="15.75" customHeight="1">
      <c r="A33" s="65" t="s">
        <v>98</v>
      </c>
      <c r="B33" s="2"/>
      <c r="C33" s="3"/>
      <c r="D33" s="37"/>
      <c r="E33" s="37"/>
      <c r="F33" s="37"/>
      <c r="G33" s="37"/>
      <c r="H33" s="37"/>
      <c r="I33" s="37"/>
      <c r="J33" s="91">
        <f>SUM(J30:J32)</f>
        <v>24750957.64</v>
      </c>
      <c r="L33" s="10"/>
    </row>
    <row r="34" ht="15.75" customHeight="1">
      <c r="I34" s="10"/>
    </row>
    <row r="35" ht="15.75" customHeight="1">
      <c r="I35" s="10"/>
    </row>
    <row r="36" ht="15.75" customHeight="1"/>
    <row r="37" ht="15.75" customHeight="1"/>
    <row r="38" ht="15.75" customHeight="1"/>
    <row r="39" ht="15.75" customHeight="1"/>
    <row r="40" ht="15.75" customHeight="1">
      <c r="H40" s="10"/>
      <c r="I40" s="10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2:A3"/>
    <mergeCell ref="B2:D2"/>
    <mergeCell ref="A4:A5"/>
    <mergeCell ref="B4:D4"/>
    <mergeCell ref="A6:A7"/>
    <mergeCell ref="B6:D6"/>
    <mergeCell ref="B8:D8"/>
    <mergeCell ref="A24:A25"/>
    <mergeCell ref="A26:A27"/>
    <mergeCell ref="A8:A9"/>
    <mergeCell ref="A10:A11"/>
    <mergeCell ref="A12:A13"/>
    <mergeCell ref="A16:A17"/>
    <mergeCell ref="A18:A19"/>
    <mergeCell ref="A20:A21"/>
    <mergeCell ref="A22:A23"/>
    <mergeCell ref="B24:D24"/>
    <mergeCell ref="B26:D26"/>
    <mergeCell ref="B28:D28"/>
    <mergeCell ref="B29:D29"/>
    <mergeCell ref="A30:C30"/>
    <mergeCell ref="A31:C31"/>
    <mergeCell ref="A32:C32"/>
    <mergeCell ref="A33:C33"/>
    <mergeCell ref="B10:D10"/>
    <mergeCell ref="B12:D12"/>
    <mergeCell ref="B14:D14"/>
    <mergeCell ref="B16:D16"/>
    <mergeCell ref="B18:D18"/>
    <mergeCell ref="B20:D20"/>
    <mergeCell ref="B22:D2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Koryun Bznuni</dc:creator>
</cp:coreProperties>
</file>