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F466180E-62E0-445C-A337-BBD61DAD1F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Գնումների պլան 2026" sheetId="1" r:id="rId1"/>
    <sheet name="Ա․ Շահազիզյան ԱՁ" sheetId="5" state="hidden" r:id="rId2"/>
    <sheet name="Մագաղաթ" sheetId="6" state="hidden" r:id="rId3"/>
    <sheet name="Է․ Ազիզյան ԱՁ" sheetId="7" state="hidden" r:id="rId4"/>
    <sheet name="Ժ․ Մխիթարյան ԱՁ" sheetId="12" state="hidden" r:id="rId5"/>
    <sheet name="գրենական ՄԷԱ" sheetId="8" state="hidden" r:id="rId6"/>
    <sheet name="Գ ՄԷԱ" sheetId="9" state="hidden" r:id="rId7"/>
    <sheet name="Տնտեսական" sheetId="10" state="hidden" r:id="rId8"/>
    <sheet name="Տ" sheetId="11" state="hidden" r:id="rId9"/>
    <sheet name="գրենական ԺՄ" sheetId="13" state="hidden" r:id="rId10"/>
    <sheet name="Գ ԺՄ" sheetId="14" state="hidden" r:id="rId11"/>
  </sheets>
  <externalReferences>
    <externalReference r:id="rId12"/>
  </externalReferences>
  <definedNames>
    <definedName name="_xlnm._FilterDatabase" localSheetId="1" hidden="1">'Ա․ Շահազիզյան ԱՁ'!$A$1:$P$22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5" i="1" l="1"/>
  <c r="G66" i="1"/>
  <c r="G82" i="1" l="1"/>
  <c r="E84" i="1"/>
  <c r="G86" i="1" l="1"/>
  <c r="G87" i="1"/>
  <c r="G72" i="1" l="1"/>
  <c r="G40" i="1" l="1"/>
  <c r="G41" i="1"/>
  <c r="G42" i="1"/>
  <c r="G71" i="1" l="1"/>
  <c r="G73" i="1"/>
  <c r="G74" i="1"/>
  <c r="G70" i="1"/>
  <c r="K4" i="6" l="1"/>
  <c r="L4" i="6" s="1"/>
  <c r="K3" i="6"/>
  <c r="L3" i="6" s="1"/>
  <c r="L5" i="6" s="1"/>
  <c r="G33" i="8" l="1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J19" i="5"/>
  <c r="L19" i="5"/>
  <c r="N19" i="5"/>
  <c r="O19" i="5"/>
  <c r="P19" i="5" s="1"/>
  <c r="G19" i="5"/>
  <c r="J20" i="5"/>
  <c r="L20" i="5"/>
  <c r="G20" i="5"/>
  <c r="B204" i="14"/>
  <c r="C202" i="14"/>
  <c r="A201" i="14"/>
  <c r="B196" i="14"/>
  <c r="C194" i="14"/>
  <c r="A193" i="14"/>
  <c r="B188" i="14"/>
  <c r="B191" i="14" s="1"/>
  <c r="C186" i="14"/>
  <c r="A185" i="14"/>
  <c r="B180" i="14"/>
  <c r="C178" i="14"/>
  <c r="A177" i="14"/>
  <c r="B172" i="14"/>
  <c r="C170" i="14"/>
  <c r="A169" i="14"/>
  <c r="B164" i="14"/>
  <c r="B167" i="14" s="1"/>
  <c r="C162" i="14"/>
  <c r="A161" i="14"/>
  <c r="B156" i="14"/>
  <c r="B159" i="14" s="1"/>
  <c r="C154" i="14"/>
  <c r="A153" i="14"/>
  <c r="B148" i="14"/>
  <c r="C146" i="14"/>
  <c r="A145" i="14"/>
  <c r="B140" i="14"/>
  <c r="C138" i="14"/>
  <c r="A137" i="14"/>
  <c r="B132" i="14"/>
  <c r="B135" i="14" s="1"/>
  <c r="C130" i="14"/>
  <c r="A129" i="14"/>
  <c r="B124" i="14"/>
  <c r="B127" i="14" s="1"/>
  <c r="C122" i="14"/>
  <c r="A121" i="14"/>
  <c r="B116" i="14"/>
  <c r="C114" i="14"/>
  <c r="A113" i="14"/>
  <c r="B108" i="14"/>
  <c r="C106" i="14"/>
  <c r="A105" i="14"/>
  <c r="B100" i="14"/>
  <c r="C98" i="14"/>
  <c r="A97" i="14"/>
  <c r="B92" i="14"/>
  <c r="C90" i="14"/>
  <c r="A89" i="14"/>
  <c r="B84" i="14"/>
  <c r="C82" i="14"/>
  <c r="A81" i="14"/>
  <c r="B76" i="14"/>
  <c r="B79" i="14" s="1"/>
  <c r="C74" i="14"/>
  <c r="A73" i="14"/>
  <c r="B68" i="14"/>
  <c r="B71" i="14" s="1"/>
  <c r="C66" i="14"/>
  <c r="A65" i="14"/>
  <c r="B60" i="14"/>
  <c r="B63" i="14" s="1"/>
  <c r="C58" i="14"/>
  <c r="A57" i="14"/>
  <c r="B52" i="14"/>
  <c r="C50" i="14"/>
  <c r="A49" i="14"/>
  <c r="B44" i="14"/>
  <c r="B47" i="14" s="1"/>
  <c r="C42" i="14"/>
  <c r="A41" i="14"/>
  <c r="B36" i="14"/>
  <c r="B39" i="14" s="1"/>
  <c r="C34" i="14"/>
  <c r="A33" i="14"/>
  <c r="B28" i="14"/>
  <c r="B31" i="14" s="1"/>
  <c r="C26" i="14"/>
  <c r="A25" i="14"/>
  <c r="B20" i="14"/>
  <c r="B23" i="14" s="1"/>
  <c r="C18" i="14"/>
  <c r="A17" i="14"/>
  <c r="B12" i="14"/>
  <c r="C10" i="14"/>
  <c r="A9" i="14"/>
  <c r="B4" i="14"/>
  <c r="B7" i="14" s="1"/>
  <c r="C2" i="14"/>
  <c r="A1" i="14"/>
  <c r="B207" i="14"/>
  <c r="B199" i="14"/>
  <c r="B183" i="14"/>
  <c r="B175" i="14"/>
  <c r="B151" i="14"/>
  <c r="B119" i="14"/>
  <c r="B111" i="14"/>
  <c r="B103" i="14"/>
  <c r="B95" i="14"/>
  <c r="B87" i="14"/>
  <c r="B55" i="14"/>
  <c r="B15" i="14"/>
  <c r="R39" i="13"/>
  <c r="Q39" i="13"/>
  <c r="G39" i="13"/>
  <c r="K39" i="13" s="1"/>
  <c r="E207" i="14" s="1"/>
  <c r="R38" i="13"/>
  <c r="S38" i="13" s="1"/>
  <c r="Q38" i="13"/>
  <c r="G38" i="13"/>
  <c r="K38" i="13" s="1"/>
  <c r="E199" i="14" s="1"/>
  <c r="R37" i="13"/>
  <c r="S37" i="13" s="1"/>
  <c r="Q37" i="13"/>
  <c r="G37" i="13"/>
  <c r="K37" i="13" s="1"/>
  <c r="E191" i="14" s="1"/>
  <c r="R36" i="13"/>
  <c r="S36" i="13" s="1"/>
  <c r="Q36" i="13"/>
  <c r="G36" i="13"/>
  <c r="R35" i="13"/>
  <c r="Q35" i="13"/>
  <c r="G35" i="13"/>
  <c r="K35" i="13" s="1"/>
  <c r="E175" i="14" s="1"/>
  <c r="R34" i="13"/>
  <c r="S34" i="13" s="1"/>
  <c r="Q34" i="13"/>
  <c r="G34" i="13"/>
  <c r="K34" i="13" s="1"/>
  <c r="E167" i="14" s="1"/>
  <c r="R33" i="13"/>
  <c r="S33" i="13" s="1"/>
  <c r="Q33" i="13"/>
  <c r="G33" i="13"/>
  <c r="K33" i="13" s="1"/>
  <c r="E159" i="14" s="1"/>
  <c r="R32" i="13"/>
  <c r="S32" i="13" s="1"/>
  <c r="Q32" i="13"/>
  <c r="G32" i="13"/>
  <c r="R31" i="13"/>
  <c r="Q31" i="13"/>
  <c r="G31" i="13"/>
  <c r="K31" i="13" s="1"/>
  <c r="E143" i="14" s="1"/>
  <c r="R30" i="13"/>
  <c r="S30" i="13" s="1"/>
  <c r="Q30" i="13"/>
  <c r="G30" i="13"/>
  <c r="K30" i="13" s="1"/>
  <c r="E135" i="14" s="1"/>
  <c r="R29" i="13"/>
  <c r="S29" i="13" s="1"/>
  <c r="Q29" i="13"/>
  <c r="G29" i="13"/>
  <c r="K29" i="13" s="1"/>
  <c r="E127" i="14" s="1"/>
  <c r="R28" i="13"/>
  <c r="S28" i="13" s="1"/>
  <c r="Q28" i="13"/>
  <c r="G28" i="13"/>
  <c r="R27" i="13"/>
  <c r="Q27" i="13"/>
  <c r="G27" i="13"/>
  <c r="K27" i="13" s="1"/>
  <c r="E111" i="14" s="1"/>
  <c r="R26" i="13"/>
  <c r="S26" i="13" s="1"/>
  <c r="Q26" i="13"/>
  <c r="G26" i="13"/>
  <c r="K26" i="13" s="1"/>
  <c r="E103" i="14" s="1"/>
  <c r="R25" i="13"/>
  <c r="S25" i="13" s="1"/>
  <c r="Q25" i="13"/>
  <c r="G25" i="13"/>
  <c r="K25" i="13" s="1"/>
  <c r="E95" i="14" s="1"/>
  <c r="R24" i="13"/>
  <c r="S24" i="13" s="1"/>
  <c r="Q24" i="13"/>
  <c r="G24" i="13"/>
  <c r="R23" i="13"/>
  <c r="Q23" i="13"/>
  <c r="G23" i="13"/>
  <c r="K23" i="13" s="1"/>
  <c r="E79" i="14" s="1"/>
  <c r="R22" i="13"/>
  <c r="S22" i="13" s="1"/>
  <c r="Q22" i="13"/>
  <c r="G22" i="13"/>
  <c r="K22" i="13" s="1"/>
  <c r="E71" i="14" s="1"/>
  <c r="R21" i="13"/>
  <c r="S21" i="13" s="1"/>
  <c r="Q21" i="13"/>
  <c r="G21" i="13"/>
  <c r="K21" i="13" s="1"/>
  <c r="E63" i="14" s="1"/>
  <c r="R20" i="13"/>
  <c r="S20" i="13" s="1"/>
  <c r="Q20" i="13"/>
  <c r="G20" i="13"/>
  <c r="R19" i="13"/>
  <c r="S19" i="13" s="1"/>
  <c r="Q19" i="13"/>
  <c r="G19" i="13"/>
  <c r="K19" i="13" s="1"/>
  <c r="E47" i="14" s="1"/>
  <c r="R18" i="13"/>
  <c r="S18" i="13" s="1"/>
  <c r="Q18" i="13"/>
  <c r="G18" i="13"/>
  <c r="K18" i="13" s="1"/>
  <c r="E39" i="14" s="1"/>
  <c r="R17" i="13"/>
  <c r="S17" i="13" s="1"/>
  <c r="Q17" i="13"/>
  <c r="G17" i="13"/>
  <c r="K17" i="13" s="1"/>
  <c r="E31" i="14" s="1"/>
  <c r="R16" i="13"/>
  <c r="S16" i="13" s="1"/>
  <c r="Q16" i="13"/>
  <c r="G16" i="13"/>
  <c r="K16" i="13" s="1"/>
  <c r="E23" i="14" s="1"/>
  <c r="R15" i="13"/>
  <c r="S15" i="13" s="1"/>
  <c r="Q15" i="13"/>
  <c r="G15" i="13"/>
  <c r="K15" i="13" s="1"/>
  <c r="E15" i="14" s="1"/>
  <c r="R14" i="13"/>
  <c r="S14" i="13" s="1"/>
  <c r="Q14" i="13"/>
  <c r="G14" i="13"/>
  <c r="K14" i="13" s="1"/>
  <c r="E7" i="14" s="1"/>
  <c r="G18" i="12"/>
  <c r="G17" i="12"/>
  <c r="G16" i="12"/>
  <c r="G15" i="12"/>
  <c r="G14" i="12"/>
  <c r="H17" i="13"/>
  <c r="H23" i="13"/>
  <c r="H22" i="13"/>
  <c r="H38" i="13"/>
  <c r="H33" i="13"/>
  <c r="H31" i="13"/>
  <c r="H27" i="13"/>
  <c r="H39" i="13"/>
  <c r="H14" i="13"/>
  <c r="H16" i="13"/>
  <c r="H28" i="13"/>
  <c r="H25" i="13"/>
  <c r="H30" i="13"/>
  <c r="H19" i="13"/>
  <c r="H18" i="13"/>
  <c r="H24" i="13"/>
  <c r="H32" i="13"/>
  <c r="H26" i="13"/>
  <c r="H15" i="13"/>
  <c r="H35" i="13"/>
  <c r="H37" i="13"/>
  <c r="H29" i="13"/>
  <c r="H36" i="13"/>
  <c r="H34" i="13"/>
  <c r="H21" i="13"/>
  <c r="H20" i="13"/>
  <c r="S39" i="13" l="1"/>
  <c r="K36" i="13"/>
  <c r="E183" i="14" s="1"/>
  <c r="S35" i="13"/>
  <c r="K32" i="13"/>
  <c r="E151" i="14" s="1"/>
  <c r="S31" i="13"/>
  <c r="K28" i="13"/>
  <c r="E119" i="14" s="1"/>
  <c r="S27" i="13"/>
  <c r="S23" i="13"/>
  <c r="K20" i="13"/>
  <c r="E55" i="14" s="1"/>
  <c r="K24" i="13"/>
  <c r="E87" i="14" s="1"/>
  <c r="G19" i="12"/>
  <c r="Q40" i="13"/>
  <c r="I16" i="13"/>
  <c r="I20" i="13"/>
  <c r="I24" i="13"/>
  <c r="I28" i="13"/>
  <c r="I32" i="13"/>
  <c r="I36" i="13"/>
  <c r="I15" i="13"/>
  <c r="I19" i="13"/>
  <c r="I23" i="13"/>
  <c r="I27" i="13"/>
  <c r="I31" i="13"/>
  <c r="I35" i="13"/>
  <c r="I39" i="13"/>
  <c r="I14" i="13"/>
  <c r="I18" i="13"/>
  <c r="I22" i="13"/>
  <c r="I26" i="13"/>
  <c r="I30" i="13"/>
  <c r="I34" i="13"/>
  <c r="I38" i="13"/>
  <c r="G40" i="13"/>
  <c r="I17" i="13"/>
  <c r="I21" i="13"/>
  <c r="I25" i="13"/>
  <c r="I29" i="13"/>
  <c r="I33" i="13"/>
  <c r="I37" i="13"/>
  <c r="J4" i="6"/>
  <c r="J3" i="6"/>
  <c r="G34" i="1"/>
  <c r="N21" i="5"/>
  <c r="N3" i="5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2" i="5"/>
  <c r="S40" i="13" l="1"/>
  <c r="J5" i="6"/>
  <c r="N22" i="5"/>
  <c r="G17" i="5"/>
  <c r="J17" i="5"/>
  <c r="L17" i="5"/>
  <c r="O17" i="5"/>
  <c r="P17" i="5" s="1"/>
  <c r="G18" i="5"/>
  <c r="J18" i="5"/>
  <c r="L18" i="5"/>
  <c r="O18" i="5"/>
  <c r="P18" i="5" s="1"/>
  <c r="L21" i="5"/>
  <c r="L3" i="5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2" i="5"/>
  <c r="O21" i="5"/>
  <c r="P21" i="5" s="1"/>
  <c r="J21" i="5"/>
  <c r="G21" i="5"/>
  <c r="O3" i="5"/>
  <c r="P3" i="5" s="1"/>
  <c r="O4" i="5"/>
  <c r="P4" i="5" s="1"/>
  <c r="O5" i="5"/>
  <c r="P5" i="5" s="1"/>
  <c r="O6" i="5"/>
  <c r="P6" i="5" s="1"/>
  <c r="O7" i="5"/>
  <c r="P7" i="5" s="1"/>
  <c r="O8" i="5"/>
  <c r="P8" i="5" s="1"/>
  <c r="O9" i="5"/>
  <c r="P9" i="5" s="1"/>
  <c r="O10" i="5"/>
  <c r="P10" i="5" s="1"/>
  <c r="O11" i="5"/>
  <c r="P11" i="5" s="1"/>
  <c r="O12" i="5"/>
  <c r="P12" i="5" s="1"/>
  <c r="O13" i="5"/>
  <c r="P13" i="5" s="1"/>
  <c r="O14" i="5"/>
  <c r="P14" i="5" s="1"/>
  <c r="O15" i="5"/>
  <c r="P15" i="5" s="1"/>
  <c r="O16" i="5"/>
  <c r="P16" i="5" s="1"/>
  <c r="O2" i="5"/>
  <c r="P2" i="5" s="1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2" i="5"/>
  <c r="J22" i="5" l="1"/>
  <c r="L22" i="5"/>
  <c r="P22" i="5"/>
  <c r="R14" i="10" l="1"/>
  <c r="S14" i="10" s="1"/>
  <c r="R15" i="10"/>
  <c r="S15" i="10" s="1"/>
  <c r="R16" i="10"/>
  <c r="S16" i="10" s="1"/>
  <c r="R17" i="10"/>
  <c r="S17" i="10"/>
  <c r="R18" i="10"/>
  <c r="S18" i="10" s="1"/>
  <c r="R19" i="10"/>
  <c r="S19" i="10"/>
  <c r="R20" i="10"/>
  <c r="S20" i="10" s="1"/>
  <c r="R21" i="10"/>
  <c r="S21" i="10"/>
  <c r="R22" i="10"/>
  <c r="S22" i="10" s="1"/>
  <c r="R23" i="10"/>
  <c r="S23" i="10" s="1"/>
  <c r="R24" i="10"/>
  <c r="S24" i="10"/>
  <c r="R25" i="10"/>
  <c r="S25" i="10"/>
  <c r="R26" i="10"/>
  <c r="S26" i="10" s="1"/>
  <c r="R27" i="10"/>
  <c r="S27" i="10"/>
  <c r="R28" i="10"/>
  <c r="S28" i="10" s="1"/>
  <c r="R29" i="10"/>
  <c r="S29" i="10" s="1"/>
  <c r="R30" i="10"/>
  <c r="S30" i="10" s="1"/>
  <c r="R31" i="10"/>
  <c r="S31" i="10" s="1"/>
  <c r="R32" i="10"/>
  <c r="S32" i="10" s="1"/>
  <c r="R33" i="10"/>
  <c r="S33" i="10" s="1"/>
  <c r="R34" i="10"/>
  <c r="S34" i="10" s="1"/>
  <c r="R35" i="10"/>
  <c r="S35" i="10"/>
  <c r="R36" i="10"/>
  <c r="S36" i="10" s="1"/>
  <c r="R37" i="10"/>
  <c r="S37" i="10" s="1"/>
  <c r="R38" i="10"/>
  <c r="S38" i="10" s="1"/>
  <c r="R39" i="10"/>
  <c r="S39" i="10" s="1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15" i="10"/>
  <c r="Q16" i="10"/>
  <c r="Q17" i="10"/>
  <c r="Q18" i="10"/>
  <c r="Q19" i="10"/>
  <c r="Q20" i="10"/>
  <c r="Q14" i="10"/>
  <c r="G39" i="10"/>
  <c r="K39" i="10" s="1"/>
  <c r="E207" i="11" s="1"/>
  <c r="B204" i="11"/>
  <c r="C202" i="11"/>
  <c r="A201" i="11"/>
  <c r="G38" i="10"/>
  <c r="K38" i="10" s="1"/>
  <c r="E199" i="11" s="1"/>
  <c r="B196" i="11"/>
  <c r="C194" i="11"/>
  <c r="A193" i="11"/>
  <c r="G37" i="10"/>
  <c r="K37" i="10"/>
  <c r="E191" i="11" s="1"/>
  <c r="B188" i="11"/>
  <c r="C186" i="11"/>
  <c r="A185" i="11"/>
  <c r="G36" i="10"/>
  <c r="K36" i="10" s="1"/>
  <c r="E183" i="11" s="1"/>
  <c r="B180" i="11"/>
  <c r="C178" i="11"/>
  <c r="A177" i="11"/>
  <c r="G35" i="10"/>
  <c r="K35" i="10"/>
  <c r="E175" i="11" s="1"/>
  <c r="B172" i="11"/>
  <c r="B175" i="11" s="1"/>
  <c r="C170" i="11"/>
  <c r="A169" i="11"/>
  <c r="G34" i="10"/>
  <c r="K34" i="10"/>
  <c r="E167" i="11" s="1"/>
  <c r="B164" i="11"/>
  <c r="B167" i="11" s="1"/>
  <c r="C162" i="11"/>
  <c r="A161" i="11"/>
  <c r="G33" i="10"/>
  <c r="K33" i="10" s="1"/>
  <c r="E159" i="11" s="1"/>
  <c r="B156" i="11"/>
  <c r="C154" i="11"/>
  <c r="A153" i="11"/>
  <c r="G32" i="10"/>
  <c r="K32" i="10" s="1"/>
  <c r="E151" i="11" s="1"/>
  <c r="B148" i="11"/>
  <c r="C146" i="11"/>
  <c r="A145" i="11"/>
  <c r="G31" i="10"/>
  <c r="K31" i="10" s="1"/>
  <c r="E143" i="11" s="1"/>
  <c r="B140" i="11"/>
  <c r="B143" i="14" s="1"/>
  <c r="C138" i="11"/>
  <c r="A137" i="11"/>
  <c r="G30" i="10"/>
  <c r="K30" i="10"/>
  <c r="E135" i="11" s="1"/>
  <c r="B132" i="11"/>
  <c r="B135" i="11" s="1"/>
  <c r="C130" i="11"/>
  <c r="A129" i="11"/>
  <c r="G29" i="10"/>
  <c r="K29" i="10"/>
  <c r="E127" i="11" s="1"/>
  <c r="B124" i="11"/>
  <c r="C122" i="11"/>
  <c r="A121" i="11"/>
  <c r="G28" i="10"/>
  <c r="K28" i="10"/>
  <c r="E119" i="11" s="1"/>
  <c r="B116" i="11"/>
  <c r="B119" i="11" s="1"/>
  <c r="C114" i="11"/>
  <c r="A113" i="11"/>
  <c r="G27" i="10"/>
  <c r="K27" i="10" s="1"/>
  <c r="E111" i="11" s="1"/>
  <c r="B108" i="11"/>
  <c r="B111" i="11" s="1"/>
  <c r="C106" i="11"/>
  <c r="A105" i="11"/>
  <c r="G26" i="10"/>
  <c r="K26" i="10"/>
  <c r="E103" i="11" s="1"/>
  <c r="B100" i="11"/>
  <c r="C98" i="11"/>
  <c r="A97" i="11"/>
  <c r="G25" i="10"/>
  <c r="K25" i="10"/>
  <c r="E95" i="11" s="1"/>
  <c r="B92" i="11"/>
  <c r="C90" i="11"/>
  <c r="A89" i="11"/>
  <c r="G24" i="10"/>
  <c r="K24" i="10" s="1"/>
  <c r="E87" i="11" s="1"/>
  <c r="B84" i="11"/>
  <c r="C82" i="11"/>
  <c r="A81" i="11"/>
  <c r="G23" i="10"/>
  <c r="K23" i="10"/>
  <c r="E79" i="11" s="1"/>
  <c r="B76" i="11"/>
  <c r="B79" i="11" s="1"/>
  <c r="C74" i="11"/>
  <c r="A73" i="11"/>
  <c r="G22" i="10"/>
  <c r="K22" i="10"/>
  <c r="E71" i="11" s="1"/>
  <c r="B68" i="11"/>
  <c r="B71" i="11" s="1"/>
  <c r="C66" i="11"/>
  <c r="A65" i="11"/>
  <c r="G21" i="10"/>
  <c r="K21" i="10" s="1"/>
  <c r="E63" i="11" s="1"/>
  <c r="B60" i="11"/>
  <c r="C58" i="11"/>
  <c r="A57" i="11"/>
  <c r="G20" i="10"/>
  <c r="K20" i="10" s="1"/>
  <c r="E55" i="11" s="1"/>
  <c r="B52" i="11"/>
  <c r="B55" i="11" s="1"/>
  <c r="C50" i="11"/>
  <c r="A49" i="11"/>
  <c r="G19" i="10"/>
  <c r="K19" i="10" s="1"/>
  <c r="E47" i="11" s="1"/>
  <c r="B44" i="11"/>
  <c r="B47" i="11" s="1"/>
  <c r="C42" i="11"/>
  <c r="A41" i="11"/>
  <c r="G18" i="10"/>
  <c r="K18" i="10"/>
  <c r="E39" i="11" s="1"/>
  <c r="B36" i="11"/>
  <c r="B39" i="11" s="1"/>
  <c r="C34" i="11"/>
  <c r="A33" i="11"/>
  <c r="G17" i="10"/>
  <c r="K17" i="10"/>
  <c r="E31" i="11" s="1"/>
  <c r="B28" i="11"/>
  <c r="C26" i="11"/>
  <c r="A25" i="11"/>
  <c r="G16" i="10"/>
  <c r="K16" i="10"/>
  <c r="E23" i="11" s="1"/>
  <c r="B20" i="11"/>
  <c r="B23" i="11" s="1"/>
  <c r="C18" i="11"/>
  <c r="A17" i="11"/>
  <c r="G15" i="10"/>
  <c r="K15" i="10"/>
  <c r="E15" i="11"/>
  <c r="B12" i="11"/>
  <c r="C10" i="11"/>
  <c r="A9" i="11"/>
  <c r="G14" i="10"/>
  <c r="K14" i="10" s="1"/>
  <c r="E7" i="11" s="1"/>
  <c r="B4" i="11"/>
  <c r="C2" i="11"/>
  <c r="A1" i="11"/>
  <c r="B207" i="11"/>
  <c r="B199" i="11"/>
  <c r="B191" i="11"/>
  <c r="B183" i="11"/>
  <c r="B127" i="11"/>
  <c r="B103" i="11"/>
  <c r="B95" i="11"/>
  <c r="B87" i="11"/>
  <c r="B63" i="11"/>
  <c r="B31" i="11"/>
  <c r="B15" i="11"/>
  <c r="B7" i="11"/>
  <c r="G40" i="8"/>
  <c r="I40" i="8" s="1"/>
  <c r="B204" i="9"/>
  <c r="B207" i="9" s="1"/>
  <c r="B196" i="9"/>
  <c r="B199" i="9" s="1"/>
  <c r="B188" i="9"/>
  <c r="B191" i="9" s="1"/>
  <c r="B180" i="9"/>
  <c r="B183" i="9" s="1"/>
  <c r="B172" i="9"/>
  <c r="B175" i="9" s="1"/>
  <c r="B164" i="9"/>
  <c r="B167" i="9" s="1"/>
  <c r="B156" i="9"/>
  <c r="B159" i="9" s="1"/>
  <c r="B148" i="9"/>
  <c r="B151" i="9" s="1"/>
  <c r="B140" i="9"/>
  <c r="B143" i="9" s="1"/>
  <c r="B132" i="9"/>
  <c r="B135" i="9" s="1"/>
  <c r="B124" i="9"/>
  <c r="B127" i="9" s="1"/>
  <c r="B116" i="9"/>
  <c r="B119" i="9" s="1"/>
  <c r="B108" i="9"/>
  <c r="B111" i="9" s="1"/>
  <c r="B100" i="9"/>
  <c r="B103" i="9" s="1"/>
  <c r="B92" i="9"/>
  <c r="B95" i="9" s="1"/>
  <c r="B84" i="9"/>
  <c r="B87" i="9" s="1"/>
  <c r="B76" i="9"/>
  <c r="B79" i="9" s="1"/>
  <c r="B68" i="9"/>
  <c r="B71" i="9" s="1"/>
  <c r="B60" i="9"/>
  <c r="B63" i="9" s="1"/>
  <c r="B52" i="9"/>
  <c r="B55" i="9" s="1"/>
  <c r="B44" i="9"/>
  <c r="B47" i="9" s="1"/>
  <c r="B36" i="9"/>
  <c r="B39" i="9" s="1"/>
  <c r="B28" i="9"/>
  <c r="B31" i="9" s="1"/>
  <c r="B20" i="9"/>
  <c r="B23" i="9" s="1"/>
  <c r="B12" i="9"/>
  <c r="B15" i="9" s="1"/>
  <c r="B4" i="9"/>
  <c r="B7" i="9" s="1"/>
  <c r="C2" i="9"/>
  <c r="E207" i="9"/>
  <c r="C202" i="9"/>
  <c r="A201" i="9"/>
  <c r="E199" i="9"/>
  <c r="C194" i="9"/>
  <c r="A193" i="9"/>
  <c r="E191" i="9"/>
  <c r="C186" i="9"/>
  <c r="A185" i="9"/>
  <c r="E183" i="9"/>
  <c r="C178" i="9"/>
  <c r="A177" i="9"/>
  <c r="E175" i="9"/>
  <c r="C170" i="9"/>
  <c r="A169" i="9"/>
  <c r="E167" i="9"/>
  <c r="C162" i="9"/>
  <c r="A161" i="9"/>
  <c r="K33" i="8"/>
  <c r="E159" i="9"/>
  <c r="C154" i="9"/>
  <c r="A153" i="9"/>
  <c r="K32" i="8"/>
  <c r="E151" i="9"/>
  <c r="C146" i="9"/>
  <c r="A145" i="9"/>
  <c r="K31" i="8"/>
  <c r="E143" i="9" s="1"/>
  <c r="C138" i="9"/>
  <c r="A137" i="9"/>
  <c r="K30" i="8"/>
  <c r="E135" i="9"/>
  <c r="C130" i="9"/>
  <c r="A129" i="9"/>
  <c r="K29" i="8"/>
  <c r="E127" i="9" s="1"/>
  <c r="C122" i="9"/>
  <c r="A121" i="9"/>
  <c r="K28" i="8"/>
  <c r="E119" i="9"/>
  <c r="C114" i="9"/>
  <c r="A113" i="9"/>
  <c r="K27" i="8"/>
  <c r="E111" i="9"/>
  <c r="C106" i="9"/>
  <c r="A105" i="9"/>
  <c r="K26" i="8"/>
  <c r="E103" i="9"/>
  <c r="C98" i="9"/>
  <c r="A97" i="9"/>
  <c r="K25" i="8"/>
  <c r="E95" i="9"/>
  <c r="C90" i="9"/>
  <c r="A89" i="9"/>
  <c r="K24" i="8"/>
  <c r="E87" i="9"/>
  <c r="C82" i="9"/>
  <c r="A81" i="9"/>
  <c r="K23" i="8"/>
  <c r="E79" i="9"/>
  <c r="C74" i="9"/>
  <c r="A73" i="9"/>
  <c r="K22" i="8"/>
  <c r="E71" i="9"/>
  <c r="C66" i="9"/>
  <c r="A65" i="9"/>
  <c r="K21" i="8"/>
  <c r="E63" i="9"/>
  <c r="C58" i="9"/>
  <c r="A57" i="9"/>
  <c r="K20" i="8"/>
  <c r="E55" i="9"/>
  <c r="C50" i="9"/>
  <c r="A49" i="9"/>
  <c r="K19" i="8"/>
  <c r="E47" i="9"/>
  <c r="C42" i="9"/>
  <c r="A41" i="9"/>
  <c r="K18" i="8"/>
  <c r="E39" i="9" s="1"/>
  <c r="C34" i="9"/>
  <c r="A33" i="9"/>
  <c r="K17" i="8"/>
  <c r="E31" i="9" s="1"/>
  <c r="C26" i="9"/>
  <c r="A25" i="9"/>
  <c r="K16" i="8"/>
  <c r="E23" i="9" s="1"/>
  <c r="C18" i="9"/>
  <c r="A17" i="9"/>
  <c r="K15" i="8"/>
  <c r="E15" i="9" s="1"/>
  <c r="C10" i="9"/>
  <c r="A9" i="9"/>
  <c r="K14" i="8"/>
  <c r="E7" i="9"/>
  <c r="A1" i="9"/>
  <c r="G34" i="8"/>
  <c r="G38" i="8" s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5" i="1"/>
  <c r="G36" i="1"/>
  <c r="G37" i="1"/>
  <c r="G38" i="1"/>
  <c r="G4" i="7"/>
  <c r="G3" i="7"/>
  <c r="G2" i="7"/>
  <c r="G1" i="7"/>
  <c r="G4" i="6"/>
  <c r="G5" i="6" s="1"/>
  <c r="G3" i="6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G80" i="1"/>
  <c r="G81" i="1"/>
  <c r="G83" i="1"/>
  <c r="G84" i="1"/>
  <c r="G85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77" i="1"/>
  <c r="H37" i="10"/>
  <c r="H35" i="10"/>
  <c r="H27" i="8"/>
  <c r="H17" i="8"/>
  <c r="H17" i="10"/>
  <c r="H26" i="10"/>
  <c r="H26" i="8"/>
  <c r="H23" i="10"/>
  <c r="H20" i="8"/>
  <c r="H16" i="10"/>
  <c r="H25" i="10"/>
  <c r="H33" i="10"/>
  <c r="H20" i="10"/>
  <c r="H34" i="10"/>
  <c r="H29" i="8"/>
  <c r="H24" i="8"/>
  <c r="H18" i="10"/>
  <c r="H28" i="10"/>
  <c r="H18" i="8"/>
  <c r="H29" i="10"/>
  <c r="H31" i="10"/>
  <c r="H36" i="10"/>
  <c r="H33" i="8"/>
  <c r="H38" i="10"/>
  <c r="H19" i="10"/>
  <c r="H22" i="10"/>
  <c r="H14" i="8"/>
  <c r="H23" i="8"/>
  <c r="H32" i="10"/>
  <c r="H28" i="8"/>
  <c r="H30" i="10"/>
  <c r="H27" i="10"/>
  <c r="H25" i="8"/>
  <c r="H15" i="10"/>
  <c r="H30" i="8"/>
  <c r="H14" i="10"/>
  <c r="H16" i="8"/>
  <c r="H21" i="8"/>
  <c r="H22" i="8"/>
  <c r="H19" i="8"/>
  <c r="H24" i="10"/>
  <c r="H21" i="10"/>
  <c r="H31" i="8"/>
  <c r="H32" i="8"/>
  <c r="H39" i="10"/>
  <c r="H15" i="8"/>
  <c r="G40" i="10" l="1"/>
  <c r="Q40" i="10"/>
  <c r="E67" i="1"/>
  <c r="B159" i="11"/>
  <c r="B151" i="11"/>
  <c r="B143" i="11"/>
  <c r="J40" i="8"/>
  <c r="G67" i="1"/>
  <c r="G39" i="1" s="1"/>
  <c r="S40" i="10"/>
  <c r="I25" i="8"/>
  <c r="I19" i="8"/>
  <c r="I28" i="8"/>
  <c r="I21" i="8"/>
  <c r="I33" i="8"/>
  <c r="I32" i="8"/>
  <c r="I24" i="8"/>
  <c r="I17" i="8"/>
  <c r="I27" i="8"/>
  <c r="I18" i="8"/>
  <c r="I14" i="8"/>
  <c r="I26" i="8"/>
  <c r="I15" i="8"/>
  <c r="I22" i="8"/>
  <c r="I16" i="8"/>
  <c r="I31" i="8"/>
  <c r="I29" i="8"/>
  <c r="I30" i="8"/>
  <c r="I23" i="8"/>
  <c r="I20" i="8"/>
  <c r="H40" i="8"/>
  <c r="I38" i="8"/>
  <c r="H38" i="8"/>
  <c r="J38" i="8"/>
  <c r="G12" i="1"/>
  <c r="G22" i="5"/>
  <c r="G5" i="7"/>
  <c r="G79" i="1"/>
  <c r="G69" i="1"/>
  <c r="E76" i="1" s="1"/>
  <c r="I14" i="10"/>
  <c r="I38" i="10"/>
  <c r="I36" i="10"/>
  <c r="I34" i="10"/>
  <c r="I32" i="10"/>
  <c r="I30" i="10"/>
  <c r="I28" i="10"/>
  <c r="I26" i="10"/>
  <c r="I24" i="10"/>
  <c r="I22" i="10"/>
  <c r="I20" i="10"/>
  <c r="I18" i="10"/>
  <c r="I16" i="10"/>
  <c r="I39" i="10"/>
  <c r="I37" i="10"/>
  <c r="I35" i="10"/>
  <c r="I33" i="10"/>
  <c r="I31" i="10"/>
  <c r="I29" i="10"/>
  <c r="I27" i="10"/>
  <c r="I25" i="10"/>
  <c r="I23" i="10"/>
  <c r="I21" i="10"/>
  <c r="I19" i="10"/>
  <c r="I17" i="10"/>
  <c r="I15" i="10"/>
  <c r="G76" i="1" l="1"/>
  <c r="G75" i="1" s="1"/>
  <c r="G68" i="1" l="1"/>
  <c r="G11" i="1" l="1"/>
  <c r="G10" i="1" s="1"/>
  <c r="G9" i="1" s="1"/>
</calcChain>
</file>

<file path=xl/sharedStrings.xml><?xml version="1.0" encoding="utf-8"?>
<sst xmlns="http://schemas.openxmlformats.org/spreadsheetml/2006/main" count="1584" uniqueCount="164">
  <si>
    <t>Կոդը</t>
  </si>
  <si>
    <t>Անվանումը</t>
  </si>
  <si>
    <t>Գնման ձևը</t>
  </si>
  <si>
    <t>Չափման միավորը</t>
  </si>
  <si>
    <t>Միավորի գինը</t>
  </si>
  <si>
    <t>քանակը</t>
  </si>
  <si>
    <t>հատ</t>
  </si>
  <si>
    <t>տուփ</t>
  </si>
  <si>
    <t>Գումարը (հազար դրամով)</t>
  </si>
  <si>
    <t>ՄԱՍ III ԾԱՌԱՅՈՒԹՅՈՒՆՆԵՐ</t>
  </si>
  <si>
    <t>ՄԱՍ I ԱՊՐԱՆՔՆԵՐ</t>
  </si>
  <si>
    <t>ՄԱՍ II ԱՇԽԱՏԱՆՔԵՐ</t>
  </si>
  <si>
    <t xml:space="preserve">ՀԱՍՏԱՏՈՒՄ ԵՄ </t>
  </si>
  <si>
    <t>ՄԱ</t>
  </si>
  <si>
    <t>Տեղեկատվական ծառայություն</t>
  </si>
  <si>
    <t>Գրենական պիտույքներ</t>
  </si>
  <si>
    <t>Կենցաղային և հանրային սննդի ծախսեր</t>
  </si>
  <si>
    <t>Սննդամթերք</t>
  </si>
  <si>
    <t>Հատուկ նպատակային այլ նյութեր</t>
  </si>
  <si>
    <t>ԳՉԾ</t>
  </si>
  <si>
    <t>դրամ</t>
  </si>
  <si>
    <t>կգ</t>
  </si>
  <si>
    <t>Թուղթ  A4</t>
  </si>
  <si>
    <t>Կոճգամ երկաթյա</t>
  </si>
  <si>
    <t>Կարիչի մետաղալարե կապեր 10մմ/6մմ</t>
  </si>
  <si>
    <t xml:space="preserve">Կավիճ գրելու  1կգ  </t>
  </si>
  <si>
    <t xml:space="preserve">Սոսինձ թղթի   </t>
  </si>
  <si>
    <t xml:space="preserve">Ավել սովորական                       </t>
  </si>
  <si>
    <r>
      <rPr>
        <sz val="8"/>
        <rFont val="Times New Roman"/>
        <family val="1"/>
        <charset val="204"/>
      </rPr>
      <t> </t>
    </r>
    <r>
      <rPr>
        <sz val="8"/>
        <rFont val="Sylfaen"/>
        <family val="1"/>
        <charset val="204"/>
      </rPr>
      <t xml:space="preserve">Դույլ պլաստմասե 8լ                  </t>
    </r>
  </si>
  <si>
    <t xml:space="preserve">Էլեկտրական լամպ 100w          </t>
  </si>
  <si>
    <t xml:space="preserve">Զուգարանի թուղթ                       </t>
  </si>
  <si>
    <t xml:space="preserve">Ձեռքի օճառ                                     </t>
  </si>
  <si>
    <r>
      <rPr>
        <sz val="8"/>
        <rFont val="Times New Roman"/>
        <family val="1"/>
        <charset val="204"/>
      </rPr>
      <t xml:space="preserve"> </t>
    </r>
    <r>
      <rPr>
        <sz val="8"/>
        <rFont val="Sylfaen"/>
        <family val="1"/>
        <charset val="204"/>
      </rPr>
      <t xml:space="preserve">Գոգաթիակ սովորական             </t>
    </r>
  </si>
  <si>
    <t>Օճառի աման</t>
  </si>
  <si>
    <t>30192739</t>
  </si>
  <si>
    <t>30197120</t>
  </si>
  <si>
    <t>30192121</t>
  </si>
  <si>
    <t>30192160</t>
  </si>
  <si>
    <t>39224331</t>
  </si>
  <si>
    <t>39831241</t>
  </si>
  <si>
    <t>Գրիչ</t>
  </si>
  <si>
    <t>Աղբի տոպրակ</t>
  </si>
  <si>
    <t>Հատակ մաքրելու շոր</t>
  </si>
  <si>
    <t xml:space="preserve">Ապակի մաքրելու հեղուկ                </t>
  </si>
  <si>
    <r>
      <rPr>
        <sz val="8"/>
        <rFont val="Times New Roman"/>
        <family val="1"/>
        <charset val="204"/>
      </rPr>
      <t xml:space="preserve"> </t>
    </r>
    <r>
      <rPr>
        <sz val="8"/>
        <rFont val="Sylfaen"/>
        <family val="1"/>
        <charset val="204"/>
      </rPr>
      <t xml:space="preserve">Իզալենտ               </t>
    </r>
  </si>
  <si>
    <t xml:space="preserve">Ձեռնոց  ռետինե     </t>
  </si>
  <si>
    <r>
      <rPr>
        <sz val="8"/>
        <rFont val="Sylfaen"/>
        <family val="1"/>
        <charset val="204"/>
      </rPr>
      <t>հատ</t>
    </r>
  </si>
  <si>
    <t>Կապի ծառայութհուն</t>
  </si>
  <si>
    <t>Մեքենասարքավորումների ընթացիկ նորոգման ծառայություն</t>
  </si>
  <si>
    <r>
      <rPr>
        <sz val="8"/>
        <rFont val="Sylfaen"/>
        <family val="1"/>
        <charset val="204"/>
      </rPr>
      <t>Տարիֆիկացիա</t>
    </r>
  </si>
  <si>
    <r>
      <rPr>
        <sz val="8"/>
        <rFont val="Sylfaen"/>
        <family val="1"/>
        <charset val="204"/>
      </rPr>
      <t>Դասալսումներ</t>
    </r>
    <r>
      <rPr>
        <sz val="8"/>
        <rFont val="Sylfaen"/>
        <family val="1"/>
        <charset val="204"/>
      </rPr>
      <t>ի մատյան</t>
    </r>
  </si>
  <si>
    <t>Աշխ.հաճ.հաշվ. մատյան</t>
  </si>
  <si>
    <r>
      <rPr>
        <sz val="8"/>
        <rFont val="Sylfaen"/>
        <family val="1"/>
        <charset val="204"/>
      </rPr>
      <t>Ֆայլ</t>
    </r>
  </si>
  <si>
    <r>
      <rPr>
        <sz val="8"/>
        <rFont val="Sylfaen"/>
        <family val="1"/>
        <charset val="204"/>
      </rPr>
      <t>Դասղեկի պլան</t>
    </r>
  </si>
  <si>
    <t>Աշխատողի հրամանագիրք</t>
  </si>
  <si>
    <t>Աշակերտի հրամանագիրք</t>
  </si>
  <si>
    <r>
      <rPr>
        <sz val="8"/>
        <rFont val="Sylfaen"/>
        <family val="1"/>
        <charset val="204"/>
      </rPr>
      <t>Պայմ.ուսուցչի</t>
    </r>
  </si>
  <si>
    <t>Մ/մ արձան.մատյան</t>
  </si>
  <si>
    <r>
      <rPr>
        <sz val="8"/>
        <rFont val="Sylfaen"/>
        <family val="1"/>
        <charset val="204"/>
      </rPr>
      <t>Պապկա</t>
    </r>
  </si>
  <si>
    <r>
      <rPr>
        <sz val="8"/>
        <rFont val="Sylfaen"/>
        <family val="1"/>
        <charset val="204"/>
      </rPr>
      <t>Պապկա թղթե</t>
    </r>
  </si>
  <si>
    <r>
      <rPr>
        <sz val="8"/>
        <rFont val="Sylfaen"/>
        <family val="1"/>
        <charset val="204"/>
      </rPr>
      <t>Գրիչ</t>
    </r>
  </si>
  <si>
    <r>
      <rPr>
        <sz val="8"/>
        <rFont val="Sylfaen"/>
        <family val="1"/>
        <charset val="204"/>
      </rPr>
      <t>Շտրիխ</t>
    </r>
  </si>
  <si>
    <t>Պապկա ռեգիստր</t>
  </si>
  <si>
    <t>Աշակերտի գործ</t>
  </si>
  <si>
    <t>Աշակերտի պայմանագիր</t>
  </si>
  <si>
    <r>
      <rPr>
        <sz val="8"/>
        <rFont val="Sylfaen"/>
        <family val="1"/>
        <charset val="204"/>
      </rPr>
      <t>տուփ</t>
    </r>
  </si>
  <si>
    <t>Գնդակներ</t>
  </si>
  <si>
    <t>Մատյաններ</t>
  </si>
  <si>
    <t>Մատիտներ</t>
  </si>
  <si>
    <t>Ռետին</t>
  </si>
  <si>
    <t xml:space="preserve">Չափաբաժին ։ </t>
  </si>
  <si>
    <r>
      <t xml:space="preserve">Գնման բաժին է հանդիսանում` </t>
    </r>
    <r>
      <rPr>
        <sz val="9"/>
        <color theme="1"/>
        <rFont val="Sylfaen"/>
        <family val="1"/>
        <charset val="204"/>
      </rPr>
      <t xml:space="preserve"> </t>
    </r>
  </si>
  <si>
    <t>ձեռքբերում։</t>
  </si>
  <si>
    <t>Հ/Հ</t>
  </si>
  <si>
    <t>Մասնակցի անվանումը</t>
  </si>
  <si>
    <r>
      <t xml:space="preserve">Հրավերի պահանջներին համապատասխանող հայտեր
</t>
    </r>
    <r>
      <rPr>
        <sz val="8"/>
        <color theme="1"/>
        <rFont val="Sylfaen"/>
        <family val="1"/>
        <charset val="204"/>
      </rPr>
      <t>/համապատասխանելու դեպքում նշել “X”/</t>
    </r>
  </si>
  <si>
    <r>
      <t xml:space="preserve">Հրավերի պահանջներին չհամապատասխանող հայտեր
</t>
    </r>
    <r>
      <rPr>
        <sz val="8"/>
        <color theme="1"/>
        <rFont val="Sylfaen"/>
        <family val="1"/>
        <charset val="204"/>
      </rPr>
      <t>/չհամապատասխանելու դեպքում նշել “X”/</t>
    </r>
  </si>
  <si>
    <t>Անհամապատասխանության համառոտ նկարագրույթուն</t>
  </si>
  <si>
    <t>X</t>
  </si>
  <si>
    <t>Մասնակիցների զբաղեցրած տեղերը</t>
  </si>
  <si>
    <r>
      <t xml:space="preserve">Ընտրված մասնակից </t>
    </r>
    <r>
      <rPr>
        <sz val="8"/>
        <color theme="1"/>
        <rFont val="Sylfaen"/>
        <family val="1"/>
        <charset val="204"/>
      </rPr>
      <t>/ընտրված մասնակցի համար նշել “X”/</t>
    </r>
  </si>
  <si>
    <t>Մասնակցի առաջարկած գին
/առանց ԱՀՀ, հազ. դրամ/</t>
  </si>
  <si>
    <t>«Ազնիվ Շահազիզյան» ԱՁ</t>
  </si>
  <si>
    <t>Տարիֆիկացիա</t>
  </si>
  <si>
    <t>Դասալսումների մատյան</t>
  </si>
  <si>
    <t>Լավաշ</t>
  </si>
  <si>
    <t>Ֆայլ</t>
  </si>
  <si>
    <t>Դասղեկի պլան</t>
  </si>
  <si>
    <t>Պայմ.ուսուցչի</t>
  </si>
  <si>
    <t>Պապկա</t>
  </si>
  <si>
    <t>Պապկա թղթե</t>
  </si>
  <si>
    <t>Շտրիխ</t>
  </si>
  <si>
    <r>
      <t xml:space="preserve">Գնման բաժին է հանդիսանում` </t>
    </r>
    <r>
      <rPr>
        <sz val="9"/>
        <color rgb="FFFF0000"/>
        <rFont val="Sylfaen"/>
        <family val="1"/>
        <charset val="204"/>
      </rPr>
      <t xml:space="preserve"> </t>
    </r>
  </si>
  <si>
    <r>
      <t xml:space="preserve">Հրավերի պահանջներին համապատասխանող հայտեր
</t>
    </r>
    <r>
      <rPr>
        <sz val="8"/>
        <color rgb="FFFF0000"/>
        <rFont val="Sylfaen"/>
        <family val="1"/>
        <charset val="204"/>
      </rPr>
      <t>/համապատասխանելու դեպքում նշել “X”/</t>
    </r>
  </si>
  <si>
    <r>
      <t xml:space="preserve">Հրավերի պահանջներին չհամապատասխանող հայտեր
</t>
    </r>
    <r>
      <rPr>
        <sz val="8"/>
        <color rgb="FFFF0000"/>
        <rFont val="Sylfaen"/>
        <family val="1"/>
        <charset val="204"/>
      </rPr>
      <t>/չհամապատասխանելու դեպքում նշել “X”/</t>
    </r>
  </si>
  <si>
    <r>
      <t xml:space="preserve">Ընտրված մասնակից </t>
    </r>
    <r>
      <rPr>
        <sz val="8"/>
        <color rgb="FFFF0000"/>
        <rFont val="Sylfaen"/>
        <family val="1"/>
        <charset val="204"/>
      </rPr>
      <t>/ընտրված մասնակցի համար նշել “X”/</t>
    </r>
  </si>
  <si>
    <t>«Ժորա Վաչագանի Մխիթարյան» ԱՁ</t>
  </si>
  <si>
    <t>դուրս գրված</t>
  </si>
  <si>
    <t>մնացորդ</t>
  </si>
  <si>
    <t>Սննդամթերք հունվար-մայիս</t>
  </si>
  <si>
    <t>Սննդամթերք սեպտեմբեր-դեկտեմբեր</t>
  </si>
  <si>
    <t>հաշիվ N1</t>
  </si>
  <si>
    <t>հաշիվ N2</t>
  </si>
  <si>
    <t>հաշիվ N3</t>
  </si>
  <si>
    <t>Մնացորդ</t>
  </si>
  <si>
    <t>Թուղթ Ա4</t>
  </si>
  <si>
    <t>Արագակար</t>
  </si>
  <si>
    <t>Ուղղիչ գրիչ</t>
  </si>
  <si>
    <t>Տետր</t>
  </si>
  <si>
    <t>Պայմանագրի գումարը՝</t>
  </si>
  <si>
    <t>26 հունիսին դուրս գրված հաշիվը</t>
  </si>
  <si>
    <t>Պայմանագրի մնացորդը</t>
  </si>
  <si>
    <t>միավոր գին</t>
  </si>
  <si>
    <t>քանակ</t>
  </si>
  <si>
    <t>ընդ․</t>
  </si>
  <si>
    <t>չ/մ</t>
  </si>
  <si>
    <t>CPV</t>
  </si>
  <si>
    <t>անվանացանկ</t>
  </si>
  <si>
    <t>«Էլյա Ազիզյան» ԱՁ</t>
  </si>
  <si>
    <t>Գնումների համակարգողի խորհրդատվական ծառայություն</t>
  </si>
  <si>
    <t>Ախտահանիչ</t>
  </si>
  <si>
    <t>Խ․ Հարությունյան</t>
  </si>
  <si>
    <t>ՀՀ ԱՐԱԳՈԾՏՆԻ ՄԱՐԶԻ &lt;&lt;Արևուտի հիմնական դպրոց &gt;&gt; ՊՈԱԿ</t>
  </si>
  <si>
    <t>Պատվիրատու`ՀՀ ԱՐԱԳՈԾՏՆԻ ՄԱՐԶԻ &lt;&lt;Արևուտի հիմնական դպրոց &gt;&gt; ՊՈԱԿ</t>
  </si>
  <si>
    <t xml:space="preserve">Բաժին 09 խումբ 01 դաս 02 ծրագիր 01-տարրական կրթություն
Բաժին 09 խումբ 02 դաս 01 ծրագիր 02-հիմնական կրթություն
</t>
  </si>
  <si>
    <t>Էլ. Էներգ, բաշխում</t>
  </si>
  <si>
    <t>Բանան</t>
  </si>
  <si>
    <t>Բուլկի</t>
  </si>
  <si>
    <t>Խնձոր</t>
  </si>
  <si>
    <t>Յոգուրտ</t>
  </si>
  <si>
    <t>Մածուն</t>
  </si>
  <si>
    <t>24451190</t>
  </si>
  <si>
    <t>Մկան գիրք մեծ</t>
  </si>
  <si>
    <t>24451190/1</t>
  </si>
  <si>
    <t>Մկան գիրք փոքր</t>
  </si>
  <si>
    <t>24451190/2</t>
  </si>
  <si>
    <t>Էֆա հատիկավոր</t>
  </si>
  <si>
    <t>39831281</t>
  </si>
  <si>
    <t>Սրբիչ ապակու</t>
  </si>
  <si>
    <t xml:space="preserve">Սփռեյ ապակու </t>
  </si>
  <si>
    <t>Հեղուկ օճառ 5լ</t>
  </si>
  <si>
    <t>Անձեռոցիկ</t>
  </si>
  <si>
    <t>33711720</t>
  </si>
  <si>
    <t>Ատամի մածուկ</t>
  </si>
  <si>
    <t>33711210</t>
  </si>
  <si>
    <t>Խոնավ անձեռոցիկ</t>
  </si>
  <si>
    <t>39514200</t>
  </si>
  <si>
    <t>Խոհանոցի սրբիչ</t>
  </si>
  <si>
    <t>Բաժակ մեկանգամյա</t>
  </si>
  <si>
    <t>Ափսե մեկանգամյա</t>
  </si>
  <si>
    <t>Գդալ մեկանգամյա</t>
  </si>
  <si>
    <t>Ավել-սավոկ</t>
  </si>
  <si>
    <t>Զուգարանի թուղթ</t>
  </si>
  <si>
    <t>Դարակաշար</t>
  </si>
  <si>
    <t>Մասնագիտական ծառայություն</t>
  </si>
  <si>
    <t>ԳՆՈՒՄՆԵՐԻ ՊԼԱՆ 2026թ․ /փոփոխված/</t>
  </si>
  <si>
    <t>14,40</t>
  </si>
  <si>
    <t>252</t>
  </si>
  <si>
    <t>144</t>
  </si>
  <si>
    <t>7,20</t>
  </si>
  <si>
    <t>Կոմունալ</t>
  </si>
  <si>
    <t>15․06․2026թ․</t>
  </si>
  <si>
    <t>Շեշմա տիր 250հատ</t>
  </si>
  <si>
    <t>Մեդալ 550հատ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</si>
</sst>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 x14ac:knownFonts="1">
    <font>
      <sz val="10"/>
      <name val="Arial"/>
    </font>
    <font>
      <sz val="8"/>
      <name val="Arial"/>
      <family val="2"/>
      <charset val="204"/>
    </font>
    <font>
      <sz val="10"/>
      <name val="Arial Armenian"/>
      <family val="2"/>
    </font>
    <font>
      <sz val="10"/>
      <name val="Arial"/>
      <family val="2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2"/>
      <name val="Sylfaen"/>
      <family val="1"/>
      <charset val="204"/>
    </font>
    <font>
      <sz val="10"/>
      <name val="Sylfaen"/>
      <family val="1"/>
      <charset val="204"/>
    </font>
    <font>
      <b/>
      <sz val="10"/>
      <name val="Sylfaen"/>
      <family val="1"/>
      <charset val="204"/>
    </font>
    <font>
      <b/>
      <sz val="11"/>
      <name val="Sylfaen"/>
      <family val="1"/>
      <charset val="204"/>
    </font>
    <font>
      <b/>
      <sz val="8"/>
      <name val="Sylfaen"/>
      <family val="1"/>
      <charset val="204"/>
    </font>
    <font>
      <b/>
      <sz val="12"/>
      <name val="Sylfaen"/>
      <family val="1"/>
      <charset val="204"/>
    </font>
    <font>
      <sz val="8"/>
      <name val="Times New Roman"/>
      <family val="1"/>
      <charset val="204"/>
    </font>
    <font>
      <sz val="8"/>
      <color rgb="FF000000"/>
      <name val="Sylfaen"/>
      <family val="1"/>
      <charset val="204"/>
    </font>
    <font>
      <sz val="10"/>
      <color theme="1"/>
      <name val="Sylfaen"/>
      <family val="1"/>
      <charset val="204"/>
    </font>
    <font>
      <sz val="8"/>
      <name val="Sylfaen"/>
      <family val="1"/>
      <charset val="204"/>
    </font>
    <font>
      <sz val="8"/>
      <color rgb="FF000000"/>
      <name val="Sylfaen"/>
      <family val="2"/>
    </font>
    <font>
      <sz val="9"/>
      <color theme="1"/>
      <name val="Sylfaen"/>
      <family val="1"/>
      <charset val="204"/>
    </font>
    <font>
      <b/>
      <sz val="8"/>
      <color theme="1"/>
      <name val="Sylfaen"/>
      <family val="1"/>
      <charset val="204"/>
    </font>
    <font>
      <sz val="1"/>
      <color theme="1"/>
      <name val="Sylfaen"/>
      <family val="1"/>
      <charset val="204"/>
    </font>
    <font>
      <sz val="10"/>
      <color rgb="FFFF0000"/>
      <name val="Sylfaen"/>
      <family val="1"/>
      <charset val="204"/>
    </font>
    <font>
      <sz val="9"/>
      <color rgb="FFFF0000"/>
      <name val="Sylfaen"/>
      <family val="1"/>
      <charset val="204"/>
    </font>
    <font>
      <b/>
      <sz val="8"/>
      <color rgb="FFFF0000"/>
      <name val="Sylfaen"/>
      <family val="1"/>
      <charset val="204"/>
    </font>
    <font>
      <sz val="8"/>
      <color rgb="FFFF0000"/>
      <name val="Sylfaen"/>
      <family val="1"/>
      <charset val="204"/>
    </font>
    <font>
      <sz val="1"/>
      <color rgb="FFFF0000"/>
      <name val="Sylfaen"/>
      <family val="1"/>
      <charset val="204"/>
    </font>
    <font>
      <sz val="10"/>
      <color rgb="FFFF0000"/>
      <name val="Arial"/>
      <family val="2"/>
      <charset val="204"/>
    </font>
    <font>
      <sz val="9"/>
      <color indexed="8"/>
      <name val="Sylfaen"/>
      <family val="1"/>
      <charset val="204"/>
    </font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b/>
      <sz val="11"/>
      <color theme="0" tint="-0.499984740745262"/>
      <name val="Sylfae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28" fillId="0" borderId="0"/>
    <xf numFmtId="0" fontId="29" fillId="0" borderId="0"/>
  </cellStyleXfs>
  <cellXfs count="208">
    <xf numFmtId="0" fontId="0" fillId="0" borderId="0" xfId="0"/>
    <xf numFmtId="0" fontId="5" fillId="4" borderId="13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vertical="top"/>
    </xf>
    <xf numFmtId="1" fontId="7" fillId="2" borderId="4" xfId="0" applyNumberFormat="1" applyFont="1" applyFill="1" applyBorder="1" applyAlignment="1">
      <alignment horizontal="center" vertical="top"/>
    </xf>
    <xf numFmtId="1" fontId="7" fillId="2" borderId="0" xfId="0" applyNumberFormat="1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1" fontId="8" fillId="2" borderId="0" xfId="0" applyNumberFormat="1" applyFont="1" applyFill="1" applyAlignment="1">
      <alignment horizontal="center" vertical="top"/>
    </xf>
    <xf numFmtId="1" fontId="4" fillId="2" borderId="0" xfId="0" applyNumberFormat="1" applyFont="1" applyFill="1" applyAlignment="1">
      <alignment vertical="top"/>
    </xf>
    <xf numFmtId="0" fontId="11" fillId="2" borderId="0" xfId="0" applyFont="1" applyFill="1" applyAlignment="1">
      <alignment vertical="top"/>
    </xf>
    <xf numFmtId="1" fontId="11" fillId="2" borderId="0" xfId="0" applyNumberFormat="1" applyFont="1" applyFill="1" applyAlignment="1">
      <alignment vertical="top"/>
    </xf>
    <xf numFmtId="0" fontId="6" fillId="2" borderId="1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vertical="top"/>
    </xf>
    <xf numFmtId="0" fontId="6" fillId="4" borderId="2" xfId="0" applyFont="1" applyFill="1" applyBorder="1" applyAlignment="1">
      <alignment horizontal="left" vertical="top" wrapText="1"/>
    </xf>
    <xf numFmtId="1" fontId="6" fillId="4" borderId="7" xfId="0" applyNumberFormat="1" applyFont="1" applyFill="1" applyBorder="1" applyAlignment="1">
      <alignment horizontal="center" vertical="top"/>
    </xf>
    <xf numFmtId="1" fontId="6" fillId="4" borderId="14" xfId="0" applyNumberFormat="1" applyFont="1" applyFill="1" applyBorder="1" applyAlignment="1">
      <alignment horizontal="center" vertical="top"/>
    </xf>
    <xf numFmtId="0" fontId="4" fillId="0" borderId="2" xfId="0" applyFont="1" applyBorder="1" applyAlignment="1">
      <alignment vertical="top"/>
    </xf>
    <xf numFmtId="0" fontId="5" fillId="0" borderId="2" xfId="0" applyFont="1" applyBorder="1" applyAlignment="1">
      <alignment horizontal="center" vertical="top"/>
    </xf>
    <xf numFmtId="0" fontId="4" fillId="4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left" vertical="top" wrapText="1"/>
    </xf>
    <xf numFmtId="0" fontId="14" fillId="0" borderId="2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top"/>
    </xf>
    <xf numFmtId="0" fontId="4" fillId="2" borderId="1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4" borderId="15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/>
    </xf>
    <xf numFmtId="0" fontId="4" fillId="2" borderId="8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4" fillId="5" borderId="5" xfId="0" applyFont="1" applyFill="1" applyBorder="1" applyAlignment="1">
      <alignment horizontal="center" vertical="top" wrapText="1"/>
    </xf>
    <xf numFmtId="0" fontId="4" fillId="5" borderId="6" xfId="0" applyFont="1" applyFill="1" applyBorder="1" applyAlignment="1">
      <alignment horizontal="center" vertical="top" wrapText="1"/>
    </xf>
    <xf numFmtId="1" fontId="4" fillId="5" borderId="5" xfId="0" applyNumberFormat="1" applyFont="1" applyFill="1" applyBorder="1" applyAlignment="1">
      <alignment horizontal="center" vertical="top" wrapText="1"/>
    </xf>
    <xf numFmtId="1" fontId="4" fillId="5" borderId="6" xfId="0" applyNumberFormat="1" applyFont="1" applyFill="1" applyBorder="1" applyAlignment="1">
      <alignment horizontal="center" vertical="top" wrapText="1"/>
    </xf>
    <xf numFmtId="0" fontId="16" fillId="0" borderId="2" xfId="0" applyFont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top" wrapText="1"/>
    </xf>
    <xf numFmtId="1" fontId="6" fillId="4" borderId="2" xfId="0" applyNumberFormat="1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1" fontId="4" fillId="2" borderId="2" xfId="0" applyNumberFormat="1" applyFont="1" applyFill="1" applyBorder="1" applyAlignment="1">
      <alignment vertical="top"/>
    </xf>
    <xf numFmtId="0" fontId="4" fillId="2" borderId="3" xfId="0" applyFont="1" applyFill="1" applyBorder="1" applyAlignment="1">
      <alignment horizontal="center" vertical="top"/>
    </xf>
    <xf numFmtId="1" fontId="17" fillId="0" borderId="2" xfId="0" applyNumberFormat="1" applyFont="1" applyBorder="1" applyAlignment="1">
      <alignment horizontal="center" vertical="top" shrinkToFit="1"/>
    </xf>
    <xf numFmtId="1" fontId="4" fillId="2" borderId="2" xfId="0" applyNumberFormat="1" applyFont="1" applyFill="1" applyBorder="1" applyAlignment="1">
      <alignment horizontal="center" vertical="top"/>
    </xf>
    <xf numFmtId="1" fontId="4" fillId="2" borderId="0" xfId="0" applyNumberFormat="1" applyFont="1" applyFill="1" applyAlignment="1">
      <alignment horizontal="center" vertical="top"/>
    </xf>
    <xf numFmtId="0" fontId="6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7" fillId="2" borderId="4" xfId="0" applyFont="1" applyFill="1" applyBorder="1" applyAlignment="1">
      <alignment horizontal="center" vertical="top"/>
    </xf>
    <xf numFmtId="0" fontId="16" fillId="0" borderId="2" xfId="0" applyFont="1" applyBorder="1" applyAlignment="1">
      <alignment horizontal="center" vertical="top" wrapText="1"/>
    </xf>
    <xf numFmtId="1" fontId="15" fillId="0" borderId="0" xfId="0" applyNumberFormat="1" applyFont="1" applyAlignment="1">
      <alignment horizontal="right" vertical="top"/>
    </xf>
    <xf numFmtId="0" fontId="15" fillId="0" borderId="0" xfId="0" applyFont="1" applyAlignment="1">
      <alignment vertical="top"/>
    </xf>
    <xf numFmtId="0" fontId="15" fillId="0" borderId="0" xfId="0" applyFont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justify" vertical="center"/>
    </xf>
    <xf numFmtId="164" fontId="5" fillId="0" borderId="2" xfId="0" applyNumberFormat="1" applyFont="1" applyBorder="1" applyAlignment="1">
      <alignment horizontal="center" vertical="center" wrapText="1"/>
    </xf>
    <xf numFmtId="0" fontId="4" fillId="4" borderId="0" xfId="0" applyFont="1" applyFill="1" applyAlignment="1">
      <alignment vertical="top"/>
    </xf>
    <xf numFmtId="0" fontId="4" fillId="4" borderId="0" xfId="0" applyFont="1" applyFill="1" applyAlignment="1">
      <alignment horizontal="center" vertical="top"/>
    </xf>
    <xf numFmtId="0" fontId="4" fillId="4" borderId="0" xfId="0" applyFont="1" applyFill="1" applyAlignment="1">
      <alignment horizontal="left" vertical="top"/>
    </xf>
    <xf numFmtId="164" fontId="4" fillId="4" borderId="0" xfId="0" applyNumberFormat="1" applyFont="1" applyFill="1" applyAlignment="1">
      <alignment vertical="top"/>
    </xf>
    <xf numFmtId="0" fontId="4" fillId="4" borderId="2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left" vertical="top" wrapText="1"/>
    </xf>
    <xf numFmtId="1" fontId="14" fillId="4" borderId="2" xfId="0" applyNumberFormat="1" applyFont="1" applyFill="1" applyBorder="1" applyAlignment="1">
      <alignment horizontal="center" vertical="top" shrinkToFit="1"/>
    </xf>
    <xf numFmtId="1" fontId="4" fillId="4" borderId="2" xfId="0" applyNumberFormat="1" applyFont="1" applyFill="1" applyBorder="1" applyAlignment="1">
      <alignment horizontal="center" vertical="top"/>
    </xf>
    <xf numFmtId="1" fontId="4" fillId="4" borderId="0" xfId="0" applyNumberFormat="1" applyFont="1" applyFill="1" applyAlignment="1">
      <alignment horizontal="left" vertical="top"/>
    </xf>
    <xf numFmtId="0" fontId="4" fillId="4" borderId="2" xfId="0" applyFont="1" applyFill="1" applyBorder="1" applyAlignment="1">
      <alignment horizontal="center" vertical="top" wrapText="1"/>
    </xf>
    <xf numFmtId="0" fontId="4" fillId="4" borderId="15" xfId="0" applyFont="1" applyFill="1" applyBorder="1" applyAlignment="1">
      <alignment horizontal="center" vertical="top"/>
    </xf>
    <xf numFmtId="0" fontId="4" fillId="4" borderId="15" xfId="0" applyFont="1" applyFill="1" applyBorder="1" applyAlignment="1">
      <alignment horizontal="left" vertical="top" wrapText="1"/>
    </xf>
    <xf numFmtId="1" fontId="14" fillId="4" borderId="15" xfId="0" applyNumberFormat="1" applyFont="1" applyFill="1" applyBorder="1" applyAlignment="1">
      <alignment horizontal="center" vertical="top" shrinkToFit="1"/>
    </xf>
    <xf numFmtId="1" fontId="4" fillId="4" borderId="15" xfId="0" applyNumberFormat="1" applyFont="1" applyFill="1" applyBorder="1" applyAlignment="1">
      <alignment horizontal="center" vertical="top"/>
    </xf>
    <xf numFmtId="0" fontId="5" fillId="4" borderId="2" xfId="0" applyFont="1" applyFill="1" applyBorder="1" applyAlignment="1">
      <alignment vertical="top"/>
    </xf>
    <xf numFmtId="0" fontId="4" fillId="4" borderId="3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vertical="top"/>
    </xf>
    <xf numFmtId="0" fontId="4" fillId="4" borderId="8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horizontal="center" vertical="top" wrapText="1"/>
    </xf>
    <xf numFmtId="1" fontId="4" fillId="4" borderId="0" xfId="0" applyNumberFormat="1" applyFont="1" applyFill="1" applyAlignment="1">
      <alignment vertical="top"/>
    </xf>
    <xf numFmtId="1" fontId="21" fillId="0" borderId="0" xfId="0" applyNumberFormat="1" applyFont="1" applyAlignment="1">
      <alignment horizontal="right" vertical="top"/>
    </xf>
    <xf numFmtId="0" fontId="21" fillId="0" borderId="0" xfId="0" applyFont="1" applyAlignment="1">
      <alignment vertical="top"/>
    </xf>
    <xf numFmtId="0" fontId="21" fillId="0" borderId="0" xfId="0" applyFont="1" applyAlignment="1">
      <alignment vertical="center" wrapText="1"/>
    </xf>
    <xf numFmtId="0" fontId="23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5" fillId="0" borderId="0" xfId="0" applyFont="1" applyAlignment="1">
      <alignment horizontal="justify" vertical="center"/>
    </xf>
    <xf numFmtId="0" fontId="26" fillId="0" borderId="0" xfId="0" applyFont="1"/>
    <xf numFmtId="164" fontId="24" fillId="0" borderId="2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1" fillId="4" borderId="0" xfId="0" applyFont="1" applyFill="1" applyAlignment="1">
      <alignment vertical="top"/>
    </xf>
    <xf numFmtId="0" fontId="12" fillId="2" borderId="0" xfId="0" applyFont="1" applyFill="1" applyAlignment="1">
      <alignment vertical="top"/>
    </xf>
    <xf numFmtId="1" fontId="12" fillId="2" borderId="0" xfId="0" applyNumberFormat="1" applyFont="1" applyFill="1" applyAlignment="1">
      <alignment vertical="top"/>
    </xf>
    <xf numFmtId="0" fontId="8" fillId="0" borderId="0" xfId="0" applyFont="1"/>
    <xf numFmtId="0" fontId="4" fillId="6" borderId="2" xfId="0" applyFont="1" applyFill="1" applyBorder="1"/>
    <xf numFmtId="0" fontId="8" fillId="6" borderId="0" xfId="0" applyFont="1" applyFill="1"/>
    <xf numFmtId="0" fontId="4" fillId="0" borderId="2" xfId="0" applyFont="1" applyBorder="1" applyAlignment="1">
      <alignment horizontal="left" vertical="top" wrapText="1"/>
    </xf>
    <xf numFmtId="1" fontId="14" fillId="0" borderId="2" xfId="0" applyNumberFormat="1" applyFont="1" applyBorder="1" applyAlignment="1">
      <alignment horizontal="center" vertical="top" shrinkToFit="1"/>
    </xf>
    <xf numFmtId="1" fontId="8" fillId="0" borderId="0" xfId="0" applyNumberFormat="1" applyFont="1"/>
    <xf numFmtId="0" fontId="19" fillId="4" borderId="2" xfId="0" applyFont="1" applyFill="1" applyBorder="1" applyAlignment="1">
      <alignment horizontal="center" vertical="top"/>
    </xf>
    <xf numFmtId="0" fontId="24" fillId="2" borderId="3" xfId="0" applyFont="1" applyFill="1" applyBorder="1" applyAlignment="1">
      <alignment horizontal="center" vertical="top" wrapText="1"/>
    </xf>
    <xf numFmtId="0" fontId="24" fillId="0" borderId="2" xfId="0" applyFont="1" applyBorder="1" applyAlignment="1">
      <alignment vertical="top"/>
    </xf>
    <xf numFmtId="0" fontId="22" fillId="2" borderId="2" xfId="0" applyFont="1" applyFill="1" applyBorder="1" applyAlignment="1">
      <alignment horizontal="left" vertical="top" wrapText="1"/>
    </xf>
    <xf numFmtId="0" fontId="24" fillId="0" borderId="2" xfId="0" applyFont="1" applyBorder="1" applyAlignment="1">
      <alignment horizontal="center" vertical="top"/>
    </xf>
    <xf numFmtId="1" fontId="24" fillId="4" borderId="2" xfId="0" applyNumberFormat="1" applyFont="1" applyFill="1" applyBorder="1" applyAlignment="1">
      <alignment horizontal="center" vertical="top" shrinkToFit="1"/>
    </xf>
    <xf numFmtId="1" fontId="24" fillId="4" borderId="2" xfId="0" applyNumberFormat="1" applyFont="1" applyFill="1" applyBorder="1" applyAlignment="1">
      <alignment horizontal="center" vertical="top"/>
    </xf>
    <xf numFmtId="1" fontId="24" fillId="4" borderId="0" xfId="0" applyNumberFormat="1" applyFont="1" applyFill="1" applyAlignment="1">
      <alignment horizontal="left" vertical="top"/>
    </xf>
    <xf numFmtId="0" fontId="24" fillId="4" borderId="0" xfId="0" applyFont="1" applyFill="1" applyAlignment="1">
      <alignment vertical="top"/>
    </xf>
    <xf numFmtId="164" fontId="24" fillId="4" borderId="0" xfId="0" applyNumberFormat="1" applyFont="1" applyFill="1" applyAlignment="1">
      <alignment vertical="top"/>
    </xf>
    <xf numFmtId="0" fontId="24" fillId="2" borderId="2" xfId="0" applyFont="1" applyFill="1" applyBorder="1" applyAlignment="1">
      <alignment vertical="top"/>
    </xf>
    <xf numFmtId="0" fontId="24" fillId="4" borderId="2" xfId="0" applyFont="1" applyFill="1" applyBorder="1" applyAlignment="1">
      <alignment vertical="top"/>
    </xf>
    <xf numFmtId="0" fontId="24" fillId="4" borderId="2" xfId="0" applyFont="1" applyFill="1" applyBorder="1" applyAlignment="1">
      <alignment horizontal="center" vertical="top"/>
    </xf>
    <xf numFmtId="0" fontId="24" fillId="4" borderId="2" xfId="0" applyFont="1" applyFill="1" applyBorder="1" applyAlignment="1">
      <alignment horizontal="left" vertical="top" wrapText="1"/>
    </xf>
    <xf numFmtId="0" fontId="24" fillId="4" borderId="2" xfId="0" applyFont="1" applyFill="1" applyBorder="1" applyAlignment="1">
      <alignment vertical="top" wrapText="1"/>
    </xf>
    <xf numFmtId="0" fontId="24" fillId="4" borderId="2" xfId="0" applyFont="1" applyFill="1" applyBorder="1" applyAlignment="1">
      <alignment horizontal="center" vertical="top" wrapText="1"/>
    </xf>
    <xf numFmtId="0" fontId="24" fillId="4" borderId="15" xfId="0" applyFont="1" applyFill="1" applyBorder="1" applyAlignment="1">
      <alignment horizontal="center" vertical="top"/>
    </xf>
    <xf numFmtId="0" fontId="24" fillId="4" borderId="15" xfId="0" applyFont="1" applyFill="1" applyBorder="1" applyAlignment="1">
      <alignment horizontal="left" vertical="top" wrapText="1"/>
    </xf>
    <xf numFmtId="0" fontId="24" fillId="4" borderId="15" xfId="0" applyFont="1" applyFill="1" applyBorder="1" applyAlignment="1">
      <alignment vertical="top" wrapText="1"/>
    </xf>
    <xf numFmtId="1" fontId="24" fillId="4" borderId="15" xfId="0" applyNumberFormat="1" applyFont="1" applyFill="1" applyBorder="1" applyAlignment="1">
      <alignment horizontal="center" vertical="top" shrinkToFit="1"/>
    </xf>
    <xf numFmtId="1" fontId="24" fillId="4" borderId="15" xfId="0" applyNumberFormat="1" applyFont="1" applyFill="1" applyBorder="1" applyAlignment="1">
      <alignment horizontal="center" vertical="top"/>
    </xf>
    <xf numFmtId="0" fontId="24" fillId="4" borderId="3" xfId="0" applyFont="1" applyFill="1" applyBorder="1" applyAlignment="1">
      <alignment horizontal="center" vertical="top"/>
    </xf>
    <xf numFmtId="0" fontId="24" fillId="4" borderId="8" xfId="0" applyFont="1" applyFill="1" applyBorder="1" applyAlignment="1">
      <alignment horizontal="center" vertical="top"/>
    </xf>
    <xf numFmtId="0" fontId="24" fillId="4" borderId="3" xfId="0" applyFont="1" applyFill="1" applyBorder="1" applyAlignment="1">
      <alignment horizontal="center" vertical="top" wrapText="1"/>
    </xf>
    <xf numFmtId="0" fontId="4" fillId="8" borderId="2" xfId="0" applyFont="1" applyFill="1" applyBorder="1"/>
    <xf numFmtId="0" fontId="8" fillId="8" borderId="0" xfId="0" applyFont="1" applyFill="1"/>
    <xf numFmtId="0" fontId="8" fillId="0" borderId="0" xfId="0" applyFont="1" applyAlignment="1">
      <alignment vertical="top"/>
    </xf>
    <xf numFmtId="1" fontId="8" fillId="0" borderId="0" xfId="0" applyNumberFormat="1" applyFont="1" applyAlignment="1">
      <alignment vertical="top"/>
    </xf>
    <xf numFmtId="0" fontId="4" fillId="6" borderId="2" xfId="0" applyFont="1" applyFill="1" applyBorder="1" applyAlignment="1">
      <alignment horizontal="center" vertical="top"/>
    </xf>
    <xf numFmtId="0" fontId="4" fillId="8" borderId="2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7" borderId="0" xfId="0" applyFont="1" applyFill="1" applyAlignment="1">
      <alignment horizontal="center" vertical="top"/>
    </xf>
    <xf numFmtId="0" fontId="8" fillId="9" borderId="2" xfId="0" applyFont="1" applyFill="1" applyBorder="1"/>
    <xf numFmtId="0" fontId="8" fillId="9" borderId="0" xfId="0" applyFont="1" applyFill="1"/>
    <xf numFmtId="0" fontId="8" fillId="8" borderId="2" xfId="0" applyFont="1" applyFill="1" applyBorder="1"/>
    <xf numFmtId="0" fontId="8" fillId="9" borderId="2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1" fontId="5" fillId="4" borderId="2" xfId="0" applyNumberFormat="1" applyFont="1" applyFill="1" applyBorder="1" applyAlignment="1">
      <alignment horizontal="center" vertical="top"/>
    </xf>
    <xf numFmtId="1" fontId="10" fillId="5" borderId="2" xfId="0" applyNumberFormat="1" applyFont="1" applyFill="1" applyBorder="1" applyAlignment="1">
      <alignment horizontal="center" vertical="top"/>
    </xf>
    <xf numFmtId="1" fontId="6" fillId="2" borderId="2" xfId="0" applyNumberFormat="1" applyFont="1" applyFill="1" applyBorder="1" applyAlignment="1">
      <alignment horizontal="center" vertical="top" wrapText="1"/>
    </xf>
    <xf numFmtId="0" fontId="6" fillId="4" borderId="2" xfId="1" applyFont="1" applyFill="1" applyBorder="1" applyAlignment="1">
      <alignment horizontal="center" vertical="top"/>
    </xf>
    <xf numFmtId="1" fontId="12" fillId="3" borderId="5" xfId="0" applyNumberFormat="1" applyFont="1" applyFill="1" applyBorder="1" applyAlignment="1">
      <alignment horizontal="center" vertical="top"/>
    </xf>
    <xf numFmtId="1" fontId="12" fillId="3" borderId="2" xfId="0" applyNumberFormat="1" applyFont="1" applyFill="1" applyBorder="1" applyAlignment="1">
      <alignment horizontal="center" vertical="top"/>
    </xf>
    <xf numFmtId="1" fontId="6" fillId="2" borderId="2" xfId="0" applyNumberFormat="1" applyFont="1" applyFill="1" applyBorder="1" applyAlignment="1">
      <alignment horizontal="center" vertical="top"/>
    </xf>
    <xf numFmtId="1" fontId="12" fillId="3" borderId="2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4" fillId="4" borderId="2" xfId="0" applyFont="1" applyFill="1" applyBorder="1" applyAlignment="1">
      <alignment horizontal="center" vertical="top" wrapText="1"/>
    </xf>
    <xf numFmtId="0" fontId="4" fillId="4" borderId="17" xfId="0" applyFont="1" applyFill="1" applyBorder="1" applyAlignment="1">
      <alignment horizontal="center" vertical="top" wrapText="1"/>
    </xf>
    <xf numFmtId="0" fontId="4" fillId="4" borderId="9" xfId="0" applyFont="1" applyFill="1" applyBorder="1" applyAlignment="1">
      <alignment horizontal="center" vertical="top" wrapText="1"/>
    </xf>
    <xf numFmtId="1" fontId="4" fillId="4" borderId="1" xfId="0" applyNumberFormat="1" applyFont="1" applyFill="1" applyBorder="1" applyAlignment="1">
      <alignment horizontal="center" vertical="top"/>
    </xf>
    <xf numFmtId="1" fontId="8" fillId="2" borderId="0" xfId="0" applyNumberFormat="1" applyFont="1" applyFill="1" applyAlignment="1">
      <alignment horizontal="left" vertical="top"/>
    </xf>
    <xf numFmtId="0" fontId="4" fillId="5" borderId="10" xfId="0" applyFont="1" applyFill="1" applyBorder="1" applyAlignment="1">
      <alignment horizontal="left" vertical="top" wrapText="1"/>
    </xf>
    <xf numFmtId="0" fontId="11" fillId="2" borderId="0" xfId="0" applyFont="1" applyFill="1" applyAlignment="1">
      <alignment vertical="center"/>
    </xf>
    <xf numFmtId="0" fontId="6" fillId="4" borderId="13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 wrapText="1"/>
    </xf>
    <xf numFmtId="0" fontId="27" fillId="4" borderId="18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left" vertical="top"/>
    </xf>
    <xf numFmtId="0" fontId="4" fillId="4" borderId="13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14" fillId="0" borderId="2" xfId="0" applyFont="1" applyBorder="1" applyAlignment="1">
      <alignment horizontal="left" vertical="center" wrapText="1"/>
    </xf>
    <xf numFmtId="0" fontId="14" fillId="4" borderId="2" xfId="0" applyFont="1" applyFill="1" applyBorder="1" applyAlignment="1">
      <alignment horizontal="left" vertical="top" wrapText="1"/>
    </xf>
    <xf numFmtId="49" fontId="5" fillId="4" borderId="2" xfId="0" applyNumberFormat="1" applyFont="1" applyFill="1" applyBorder="1" applyAlignment="1">
      <alignment horizontal="center" vertical="top"/>
    </xf>
    <xf numFmtId="0" fontId="4" fillId="0" borderId="20" xfId="3" applyFont="1" applyBorder="1" applyAlignment="1">
      <alignment horizontal="center" vertical="top" wrapText="1"/>
    </xf>
    <xf numFmtId="49" fontId="4" fillId="0" borderId="2" xfId="3" applyNumberFormat="1" applyFont="1" applyBorder="1" applyAlignment="1">
      <alignment horizontal="center" vertical="top"/>
    </xf>
    <xf numFmtId="1" fontId="4" fillId="0" borderId="20" xfId="3" applyNumberFormat="1" applyFont="1" applyBorder="1" applyAlignment="1">
      <alignment horizontal="center" vertical="top" shrinkToFit="1"/>
    </xf>
    <xf numFmtId="1" fontId="14" fillId="0" borderId="20" xfId="3" applyNumberFormat="1" applyFont="1" applyBorder="1" applyAlignment="1">
      <alignment horizontal="center" vertical="top" shrinkToFit="1"/>
    </xf>
    <xf numFmtId="0" fontId="4" fillId="0" borderId="20" xfId="3" applyFont="1" applyBorder="1" applyAlignment="1">
      <alignment horizontal="left" vertical="top" wrapText="1"/>
    </xf>
    <xf numFmtId="0" fontId="4" fillId="2" borderId="2" xfId="3" applyFont="1" applyFill="1" applyBorder="1" applyAlignment="1">
      <alignment horizontal="center" vertical="top" wrapText="1"/>
    </xf>
    <xf numFmtId="0" fontId="4" fillId="0" borderId="2" xfId="3" applyFont="1" applyBorder="1" applyAlignment="1">
      <alignment horizontal="left" vertical="top"/>
    </xf>
    <xf numFmtId="0" fontId="5" fillId="0" borderId="2" xfId="3" applyFont="1" applyBorder="1" applyAlignment="1">
      <alignment horizontal="center" vertical="top"/>
    </xf>
    <xf numFmtId="0" fontId="6" fillId="2" borderId="17" xfId="0" applyFont="1" applyFill="1" applyBorder="1" applyAlignment="1">
      <alignment horizontal="center" vertical="top" wrapText="1"/>
    </xf>
    <xf numFmtId="1" fontId="6" fillId="2" borderId="1" xfId="0" applyNumberFormat="1" applyFont="1" applyFill="1" applyBorder="1" applyAlignment="1">
      <alignment horizontal="center" vertical="top" wrapText="1"/>
    </xf>
    <xf numFmtId="1" fontId="30" fillId="5" borderId="5" xfId="0" applyNumberFormat="1" applyFont="1" applyFill="1" applyBorder="1" applyAlignment="1">
      <alignment horizontal="center" vertical="top"/>
    </xf>
    <xf numFmtId="1" fontId="30" fillId="5" borderId="5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top"/>
    </xf>
    <xf numFmtId="0" fontId="4" fillId="5" borderId="10" xfId="0" applyFont="1" applyFill="1" applyBorder="1" applyAlignment="1">
      <alignment horizontal="left" vertical="top" wrapText="1"/>
    </xf>
    <xf numFmtId="0" fontId="4" fillId="5" borderId="6" xfId="0" applyFont="1" applyFill="1" applyBorder="1" applyAlignment="1">
      <alignment horizontal="left" vertical="top"/>
    </xf>
    <xf numFmtId="0" fontId="4" fillId="5" borderId="11" xfId="0" applyFont="1" applyFill="1" applyBorder="1" applyAlignment="1">
      <alignment horizontal="left" vertical="top"/>
    </xf>
    <xf numFmtId="1" fontId="7" fillId="2" borderId="0" xfId="0" applyNumberFormat="1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1" fontId="4" fillId="2" borderId="0" xfId="0" applyNumberFormat="1" applyFont="1" applyFill="1" applyAlignment="1">
      <alignment horizontal="right" vertical="top"/>
    </xf>
    <xf numFmtId="0" fontId="4" fillId="5" borderId="10" xfId="0" applyFont="1" applyFill="1" applyBorder="1" applyAlignment="1">
      <alignment vertical="top"/>
    </xf>
    <xf numFmtId="0" fontId="4" fillId="5" borderId="6" xfId="0" applyFont="1" applyFill="1" applyBorder="1" applyAlignment="1">
      <alignment vertical="top"/>
    </xf>
    <xf numFmtId="0" fontId="10" fillId="5" borderId="10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top" wrapText="1"/>
    </xf>
    <xf numFmtId="0" fontId="12" fillId="3" borderId="10" xfId="0" applyFont="1" applyFill="1" applyBorder="1" applyAlignment="1">
      <alignment horizontal="center" vertical="top" wrapText="1"/>
    </xf>
    <xf numFmtId="0" fontId="12" fillId="3" borderId="6" xfId="0" applyFont="1" applyFill="1" applyBorder="1" applyAlignment="1">
      <alignment horizontal="center" vertical="top" wrapText="1"/>
    </xf>
    <xf numFmtId="0" fontId="12" fillId="3" borderId="2" xfId="0" applyFont="1" applyFill="1" applyBorder="1" applyAlignment="1">
      <alignment horizontal="center" vertical="top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top" wrapText="1"/>
    </xf>
    <xf numFmtId="0" fontId="12" fillId="3" borderId="19" xfId="0" applyFont="1" applyFill="1" applyBorder="1" applyAlignment="1">
      <alignment horizontal="center" vertical="top" wrapText="1"/>
    </xf>
    <xf numFmtId="0" fontId="12" fillId="3" borderId="18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top" wrapText="1"/>
    </xf>
    <xf numFmtId="0" fontId="12" fillId="6" borderId="2" xfId="0" applyFont="1" applyFill="1" applyBorder="1" applyAlignment="1">
      <alignment horizontal="center" vertical="top"/>
    </xf>
    <xf numFmtId="0" fontId="12" fillId="8" borderId="2" xfId="0" applyFont="1" applyFill="1" applyBorder="1" applyAlignment="1">
      <alignment horizontal="center" vertical="top"/>
    </xf>
    <xf numFmtId="0" fontId="8" fillId="0" borderId="16" xfId="0" applyFont="1" applyBorder="1" applyAlignment="1">
      <alignment horizontal="right"/>
    </xf>
    <xf numFmtId="0" fontId="8" fillId="9" borderId="2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wrapText="1"/>
    </xf>
    <xf numFmtId="0" fontId="23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</cellXfs>
  <cellStyles count="5">
    <cellStyle name="Normal" xfId="0" builtinId="0"/>
    <cellStyle name="Normal 2" xfId="1" xr:uid="{00000000-0005-0000-0000-000000000000}"/>
    <cellStyle name="Обычный 2" xfId="4" xr:uid="{00000000-0005-0000-0000-000003000000}"/>
    <cellStyle name="Обычный 2 3" xfId="2" xr:uid="{00000000-0005-0000-0000-000004000000}"/>
    <cellStyle name="Обычный 3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Admin/OneDrive/&#1056;&#1072;&#1073;&#1086;&#1095;&#1080;&#1081;%20&#1089;&#1090;&#1086;&#1083;/Convertor%20Number%20To%20Armenian.xla.xls" TargetMode="External"/><Relationship Id="rId1" Type="http://schemas.openxmlformats.org/officeDocument/2006/relationships/externalLinkPath" Target="/Users/Admin/OneDrive/&#1056;&#1072;&#1073;&#1086;&#1095;&#1080;&#1081;%20&#1089;&#1090;&#1086;&#1083;/Convertor%20Number%20To%20Armenian.x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unctionList"/>
      <sheetName val="TheArtOfExcel"/>
      <sheetName val="Convertor Number To Armenian"/>
    </sheetNames>
    <definedNames>
      <definedName name="ConvertTOTEXT_Armenian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7"/>
  <sheetViews>
    <sheetView tabSelected="1" zoomScaleNormal="100" workbookViewId="0">
      <selection activeCell="A68" sqref="A68:F68"/>
    </sheetView>
  </sheetViews>
  <sheetFormatPr defaultRowHeight="11.25" x14ac:dyDescent="0.2"/>
  <cols>
    <col min="1" max="1" width="10.28515625" style="22" customWidth="1"/>
    <col min="2" max="2" width="34.42578125" style="156" customWidth="1"/>
    <col min="3" max="3" width="7" style="22" customWidth="1"/>
    <col min="4" max="4" width="8.5703125" style="22" customWidth="1"/>
    <col min="5" max="5" width="9.85546875" style="42" customWidth="1"/>
    <col min="6" max="6" width="9" style="42" customWidth="1"/>
    <col min="7" max="7" width="15.5703125" style="42" customWidth="1"/>
    <col min="8" max="8" width="9" style="4" bestFit="1" customWidth="1"/>
    <col min="9" max="16384" width="9.140625" style="4"/>
  </cols>
  <sheetData>
    <row r="1" spans="1:7" ht="18" x14ac:dyDescent="0.2">
      <c r="D1" s="46"/>
      <c r="E1" s="179" t="s">
        <v>12</v>
      </c>
      <c r="F1" s="179"/>
      <c r="G1" s="179"/>
    </row>
    <row r="2" spans="1:7" ht="18" x14ac:dyDescent="0.2">
      <c r="D2" s="47"/>
      <c r="E2" s="5"/>
      <c r="F2" s="179" t="s">
        <v>121</v>
      </c>
      <c r="G2" s="179"/>
    </row>
    <row r="3" spans="1:7" ht="18" x14ac:dyDescent="0.2">
      <c r="D3" s="46"/>
      <c r="E3" s="6"/>
      <c r="F3" s="6"/>
      <c r="G3" s="6"/>
    </row>
    <row r="4" spans="1:7" ht="15" x14ac:dyDescent="0.2">
      <c r="D4" s="7"/>
      <c r="E4" s="8"/>
      <c r="F4" s="8"/>
      <c r="G4" s="150" t="s">
        <v>161</v>
      </c>
    </row>
    <row r="5" spans="1:7" ht="15" x14ac:dyDescent="0.2">
      <c r="A5" s="180" t="s">
        <v>155</v>
      </c>
      <c r="B5" s="180"/>
      <c r="C5" s="180"/>
      <c r="D5" s="180"/>
      <c r="E5" s="180"/>
      <c r="F5" s="180"/>
      <c r="G5" s="180"/>
    </row>
    <row r="6" spans="1:7" ht="15" x14ac:dyDescent="0.2">
      <c r="A6" s="181" t="s">
        <v>122</v>
      </c>
      <c r="B6" s="181"/>
      <c r="C6" s="181"/>
      <c r="D6" s="181"/>
      <c r="E6" s="181"/>
      <c r="F6" s="181"/>
      <c r="G6" s="181"/>
    </row>
    <row r="7" spans="1:7" ht="12" thickBot="1" x14ac:dyDescent="0.25">
      <c r="E7" s="182"/>
      <c r="F7" s="182"/>
      <c r="G7" s="182"/>
    </row>
    <row r="8" spans="1:7" ht="23.25" thickBot="1" x14ac:dyDescent="0.25">
      <c r="A8" s="30" t="s">
        <v>0</v>
      </c>
      <c r="B8" s="151" t="s">
        <v>1</v>
      </c>
      <c r="C8" s="30" t="s">
        <v>2</v>
      </c>
      <c r="D8" s="31" t="s">
        <v>3</v>
      </c>
      <c r="E8" s="32" t="s">
        <v>4</v>
      </c>
      <c r="F8" s="33" t="s">
        <v>5</v>
      </c>
      <c r="G8" s="32" t="s">
        <v>8</v>
      </c>
    </row>
    <row r="9" spans="1:7" ht="15.75" thickBot="1" x14ac:dyDescent="0.25">
      <c r="A9" s="183" t="s">
        <v>123</v>
      </c>
      <c r="B9" s="184"/>
      <c r="C9" s="184"/>
      <c r="D9" s="184"/>
      <c r="E9" s="184"/>
      <c r="F9" s="184"/>
      <c r="G9" s="173" t="e">
        <f>G10</f>
        <v>#VALUE!</v>
      </c>
    </row>
    <row r="10" spans="1:7" ht="39.75" customHeight="1" thickBot="1" x14ac:dyDescent="0.25">
      <c r="A10" s="176" t="s">
        <v>124</v>
      </c>
      <c r="B10" s="177"/>
      <c r="C10" s="177"/>
      <c r="D10" s="177"/>
      <c r="E10" s="177"/>
      <c r="F10" s="178"/>
      <c r="G10" s="173" t="e">
        <f>G11+G77+G79</f>
        <v>#VALUE!</v>
      </c>
    </row>
    <row r="11" spans="1:7" s="152" customFormat="1" ht="24.75" customHeight="1" thickBot="1" x14ac:dyDescent="0.25">
      <c r="A11" s="185" t="s">
        <v>10</v>
      </c>
      <c r="B11" s="186"/>
      <c r="C11" s="186"/>
      <c r="D11" s="186"/>
      <c r="E11" s="186"/>
      <c r="F11" s="187"/>
      <c r="G11" s="174" t="e">
        <f>G12+G39+G68</f>
        <v>#VALUE!</v>
      </c>
    </row>
    <row r="12" spans="1:7" s="86" customFormat="1" ht="18.75" thickBot="1" x14ac:dyDescent="0.25">
      <c r="A12" s="189" t="s">
        <v>15</v>
      </c>
      <c r="B12" s="190"/>
      <c r="C12" s="190"/>
      <c r="D12" s="190"/>
      <c r="E12" s="190"/>
      <c r="F12" s="190"/>
      <c r="G12" s="141">
        <f>SUM(G13:G38)</f>
        <v>150000</v>
      </c>
    </row>
    <row r="13" spans="1:7" ht="12.75" x14ac:dyDescent="0.2">
      <c r="A13" s="23" t="s">
        <v>35</v>
      </c>
      <c r="B13" s="157" t="s">
        <v>23</v>
      </c>
      <c r="C13" s="153" t="s">
        <v>13</v>
      </c>
      <c r="D13" s="1" t="s">
        <v>6</v>
      </c>
      <c r="E13" s="1">
        <v>200</v>
      </c>
      <c r="F13" s="1">
        <v>20</v>
      </c>
      <c r="G13" s="16">
        <f t="shared" ref="G13:G17" si="0">E13*F13</f>
        <v>4000</v>
      </c>
    </row>
    <row r="14" spans="1:7" ht="12.75" x14ac:dyDescent="0.2">
      <c r="A14" s="24">
        <v>30197111</v>
      </c>
      <c r="B14" s="61" t="s">
        <v>24</v>
      </c>
      <c r="C14" s="154" t="s">
        <v>13</v>
      </c>
      <c r="D14" s="2" t="s">
        <v>7</v>
      </c>
      <c r="E14" s="2">
        <v>150</v>
      </c>
      <c r="F14" s="2">
        <v>10</v>
      </c>
      <c r="G14" s="15">
        <f t="shared" si="0"/>
        <v>1500</v>
      </c>
    </row>
    <row r="15" spans="1:7" ht="12.75" x14ac:dyDescent="0.2">
      <c r="A15" s="24">
        <v>37821150</v>
      </c>
      <c r="B15" s="61" t="s">
        <v>25</v>
      </c>
      <c r="C15" s="154" t="s">
        <v>13</v>
      </c>
      <c r="D15" s="2" t="s">
        <v>21</v>
      </c>
      <c r="E15" s="2">
        <v>1000</v>
      </c>
      <c r="F15" s="2">
        <v>15</v>
      </c>
      <c r="G15" s="15">
        <f t="shared" si="0"/>
        <v>15000</v>
      </c>
    </row>
    <row r="16" spans="1:7" ht="12.75" x14ac:dyDescent="0.2">
      <c r="A16" s="24">
        <v>30192710</v>
      </c>
      <c r="B16" s="61" t="s">
        <v>26</v>
      </c>
      <c r="C16" s="154" t="s">
        <v>13</v>
      </c>
      <c r="D16" s="2" t="s">
        <v>6</v>
      </c>
      <c r="E16" s="2">
        <v>170</v>
      </c>
      <c r="F16" s="2">
        <v>20</v>
      </c>
      <c r="G16" s="15">
        <f t="shared" si="0"/>
        <v>3400</v>
      </c>
    </row>
    <row r="17" spans="1:7" ht="12.75" x14ac:dyDescent="0.2">
      <c r="A17" s="24" t="s">
        <v>37</v>
      </c>
      <c r="B17" s="158" t="s">
        <v>107</v>
      </c>
      <c r="C17" s="154" t="s">
        <v>13</v>
      </c>
      <c r="D17" s="2" t="s">
        <v>6</v>
      </c>
      <c r="E17" s="2">
        <v>250</v>
      </c>
      <c r="F17" s="2">
        <v>10</v>
      </c>
      <c r="G17" s="15">
        <f t="shared" si="0"/>
        <v>2500</v>
      </c>
    </row>
    <row r="18" spans="1:7" ht="12.75" x14ac:dyDescent="0.2">
      <c r="A18" s="24">
        <v>30197235</v>
      </c>
      <c r="B18" s="61" t="s">
        <v>106</v>
      </c>
      <c r="C18" s="154" t="s">
        <v>13</v>
      </c>
      <c r="D18" s="2" t="s">
        <v>6</v>
      </c>
      <c r="E18" s="2">
        <v>100</v>
      </c>
      <c r="F18" s="2">
        <v>60</v>
      </c>
      <c r="G18" s="15">
        <f>E18*F18</f>
        <v>6000</v>
      </c>
    </row>
    <row r="19" spans="1:7" ht="12.75" x14ac:dyDescent="0.2">
      <c r="A19" s="24">
        <v>22811130</v>
      </c>
      <c r="B19" s="61" t="s">
        <v>108</v>
      </c>
      <c r="C19" s="154" t="s">
        <v>13</v>
      </c>
      <c r="D19" s="2" t="s">
        <v>6</v>
      </c>
      <c r="E19" s="2">
        <v>150</v>
      </c>
      <c r="F19" s="2">
        <v>40</v>
      </c>
      <c r="G19" s="15">
        <f t="shared" ref="G19:G38" si="1">E19*F19</f>
        <v>6000</v>
      </c>
    </row>
    <row r="20" spans="1:7" ht="12.75" customHeight="1" x14ac:dyDescent="0.2">
      <c r="A20" s="39">
        <v>22810000</v>
      </c>
      <c r="B20" s="34" t="s">
        <v>49</v>
      </c>
      <c r="C20" s="154" t="s">
        <v>13</v>
      </c>
      <c r="D20" s="48" t="s">
        <v>46</v>
      </c>
      <c r="E20" s="40">
        <v>800</v>
      </c>
      <c r="F20" s="92">
        <v>4</v>
      </c>
      <c r="G20" s="15">
        <f t="shared" si="1"/>
        <v>3200</v>
      </c>
    </row>
    <row r="21" spans="1:7" ht="12.75" customHeight="1" x14ac:dyDescent="0.2">
      <c r="A21" s="39">
        <v>22810000</v>
      </c>
      <c r="B21" s="34" t="s">
        <v>50</v>
      </c>
      <c r="C21" s="154" t="s">
        <v>13</v>
      </c>
      <c r="D21" s="48" t="s">
        <v>46</v>
      </c>
      <c r="E21" s="40">
        <v>2000</v>
      </c>
      <c r="F21" s="92">
        <v>1</v>
      </c>
      <c r="G21" s="15">
        <f t="shared" si="1"/>
        <v>2000</v>
      </c>
    </row>
    <row r="22" spans="1:7" ht="12.75" customHeight="1" x14ac:dyDescent="0.2">
      <c r="A22" s="39">
        <v>22810000</v>
      </c>
      <c r="B22" s="34" t="s">
        <v>51</v>
      </c>
      <c r="C22" s="154" t="s">
        <v>13</v>
      </c>
      <c r="D22" s="48" t="s">
        <v>46</v>
      </c>
      <c r="E22" s="40">
        <v>2200</v>
      </c>
      <c r="F22" s="92">
        <v>1</v>
      </c>
      <c r="G22" s="15">
        <f t="shared" si="1"/>
        <v>2200</v>
      </c>
    </row>
    <row r="23" spans="1:7" ht="12.75" customHeight="1" x14ac:dyDescent="0.2">
      <c r="A23" s="39">
        <v>30197231</v>
      </c>
      <c r="B23" s="34" t="s">
        <v>52</v>
      </c>
      <c r="C23" s="154" t="s">
        <v>13</v>
      </c>
      <c r="D23" s="48" t="s">
        <v>65</v>
      </c>
      <c r="E23" s="40">
        <v>1200</v>
      </c>
      <c r="F23" s="92">
        <v>10</v>
      </c>
      <c r="G23" s="15">
        <f t="shared" si="1"/>
        <v>12000</v>
      </c>
    </row>
    <row r="24" spans="1:7" ht="12.75" customHeight="1" x14ac:dyDescent="0.2">
      <c r="A24" s="39">
        <v>22810000</v>
      </c>
      <c r="B24" s="34" t="s">
        <v>53</v>
      </c>
      <c r="C24" s="154" t="s">
        <v>13</v>
      </c>
      <c r="D24" s="48" t="s">
        <v>46</v>
      </c>
      <c r="E24" s="40">
        <v>600</v>
      </c>
      <c r="F24" s="92">
        <v>10</v>
      </c>
      <c r="G24" s="15">
        <f t="shared" si="1"/>
        <v>6000</v>
      </c>
    </row>
    <row r="25" spans="1:7" ht="12.75" customHeight="1" x14ac:dyDescent="0.2">
      <c r="A25" s="39">
        <v>22810000</v>
      </c>
      <c r="B25" s="34" t="s">
        <v>54</v>
      </c>
      <c r="C25" s="154" t="s">
        <v>13</v>
      </c>
      <c r="D25" s="48" t="s">
        <v>46</v>
      </c>
      <c r="E25" s="40">
        <v>2000</v>
      </c>
      <c r="F25" s="92">
        <v>2</v>
      </c>
      <c r="G25" s="15">
        <f t="shared" si="1"/>
        <v>4000</v>
      </c>
    </row>
    <row r="26" spans="1:7" ht="12.75" customHeight="1" x14ac:dyDescent="0.2">
      <c r="A26" s="39">
        <v>22810000</v>
      </c>
      <c r="B26" s="34" t="s">
        <v>55</v>
      </c>
      <c r="C26" s="154" t="s">
        <v>13</v>
      </c>
      <c r="D26" s="48" t="s">
        <v>46</v>
      </c>
      <c r="E26" s="40">
        <v>2000</v>
      </c>
      <c r="F26" s="92">
        <v>2</v>
      </c>
      <c r="G26" s="15">
        <f t="shared" si="1"/>
        <v>4000</v>
      </c>
    </row>
    <row r="27" spans="1:7" ht="12.75" customHeight="1" x14ac:dyDescent="0.2">
      <c r="A27" s="39">
        <v>22810000</v>
      </c>
      <c r="B27" s="34" t="s">
        <v>56</v>
      </c>
      <c r="C27" s="154" t="s">
        <v>13</v>
      </c>
      <c r="D27" s="48" t="s">
        <v>46</v>
      </c>
      <c r="E27" s="40">
        <v>150</v>
      </c>
      <c r="F27" s="92">
        <v>10</v>
      </c>
      <c r="G27" s="15">
        <f t="shared" si="1"/>
        <v>1500</v>
      </c>
    </row>
    <row r="28" spans="1:7" ht="12.75" customHeight="1" x14ac:dyDescent="0.2">
      <c r="A28" s="39">
        <v>22810000</v>
      </c>
      <c r="B28" s="34" t="s">
        <v>57</v>
      </c>
      <c r="C28" s="154" t="s">
        <v>13</v>
      </c>
      <c r="D28" s="48" t="s">
        <v>46</v>
      </c>
      <c r="E28" s="40">
        <v>1500</v>
      </c>
      <c r="F28" s="92">
        <v>2</v>
      </c>
      <c r="G28" s="15">
        <f t="shared" si="1"/>
        <v>3000</v>
      </c>
    </row>
    <row r="29" spans="1:7" ht="12.75" customHeight="1" x14ac:dyDescent="0.2">
      <c r="A29" s="24">
        <v>30197232</v>
      </c>
      <c r="B29" s="34" t="s">
        <v>59</v>
      </c>
      <c r="C29" s="154" t="s">
        <v>13</v>
      </c>
      <c r="D29" s="48" t="s">
        <v>46</v>
      </c>
      <c r="E29" s="40">
        <v>80</v>
      </c>
      <c r="F29" s="92">
        <v>100</v>
      </c>
      <c r="G29" s="15">
        <f t="shared" si="1"/>
        <v>8000</v>
      </c>
    </row>
    <row r="30" spans="1:7" ht="12.75" customHeight="1" x14ac:dyDescent="0.2">
      <c r="A30" s="24" t="s">
        <v>36</v>
      </c>
      <c r="B30" s="34" t="s">
        <v>60</v>
      </c>
      <c r="C30" s="154" t="s">
        <v>13</v>
      </c>
      <c r="D30" s="48" t="s">
        <v>46</v>
      </c>
      <c r="E30" s="40">
        <v>100</v>
      </c>
      <c r="F30" s="92">
        <v>51</v>
      </c>
      <c r="G30" s="15">
        <f t="shared" si="1"/>
        <v>5100</v>
      </c>
    </row>
    <row r="31" spans="1:7" ht="12.75" customHeight="1" x14ac:dyDescent="0.2">
      <c r="A31" s="24" t="s">
        <v>37</v>
      </c>
      <c r="B31" s="34" t="s">
        <v>61</v>
      </c>
      <c r="C31" s="154" t="s">
        <v>13</v>
      </c>
      <c r="D31" s="48" t="s">
        <v>46</v>
      </c>
      <c r="E31" s="40">
        <v>250</v>
      </c>
      <c r="F31" s="92">
        <v>30</v>
      </c>
      <c r="G31" s="15">
        <f t="shared" si="1"/>
        <v>7500</v>
      </c>
    </row>
    <row r="32" spans="1:7" ht="12.75" customHeight="1" x14ac:dyDescent="0.2">
      <c r="A32" s="24">
        <v>30197234</v>
      </c>
      <c r="B32" s="34" t="s">
        <v>62</v>
      </c>
      <c r="C32" s="154" t="s">
        <v>13</v>
      </c>
      <c r="D32" s="48" t="s">
        <v>46</v>
      </c>
      <c r="E32" s="40">
        <v>900</v>
      </c>
      <c r="F32" s="92">
        <v>20</v>
      </c>
      <c r="G32" s="15">
        <f t="shared" si="1"/>
        <v>18000</v>
      </c>
    </row>
    <row r="33" spans="1:7" ht="12.75" customHeight="1" x14ac:dyDescent="0.2">
      <c r="A33" s="39">
        <v>22810000</v>
      </c>
      <c r="B33" s="34" t="s">
        <v>63</v>
      </c>
      <c r="C33" s="154" t="s">
        <v>13</v>
      </c>
      <c r="D33" s="48" t="s">
        <v>6</v>
      </c>
      <c r="E33" s="40">
        <v>300</v>
      </c>
      <c r="F33" s="92">
        <v>10</v>
      </c>
      <c r="G33" s="15">
        <f t="shared" si="1"/>
        <v>3000</v>
      </c>
    </row>
    <row r="34" spans="1:7" ht="12.75" customHeight="1" x14ac:dyDescent="0.2">
      <c r="A34" s="39">
        <v>22810000</v>
      </c>
      <c r="B34" s="34" t="s">
        <v>64</v>
      </c>
      <c r="C34" s="154" t="s">
        <v>13</v>
      </c>
      <c r="D34" s="48" t="s">
        <v>6</v>
      </c>
      <c r="E34" s="40">
        <v>150</v>
      </c>
      <c r="F34" s="92">
        <v>10</v>
      </c>
      <c r="G34" s="15">
        <f t="shared" si="1"/>
        <v>1500</v>
      </c>
    </row>
    <row r="35" spans="1:7" ht="12.75" customHeight="1" x14ac:dyDescent="0.2">
      <c r="A35" s="24" t="s">
        <v>34</v>
      </c>
      <c r="B35" s="61" t="s">
        <v>22</v>
      </c>
      <c r="C35" s="154" t="s">
        <v>13</v>
      </c>
      <c r="D35" s="2" t="s">
        <v>7</v>
      </c>
      <c r="E35" s="2">
        <v>2300</v>
      </c>
      <c r="F35" s="2">
        <v>12</v>
      </c>
      <c r="G35" s="15">
        <f t="shared" si="1"/>
        <v>27600</v>
      </c>
    </row>
    <row r="36" spans="1:7" ht="12.75" customHeight="1" x14ac:dyDescent="0.2">
      <c r="A36" s="39">
        <v>22810000</v>
      </c>
      <c r="B36" s="158" t="s">
        <v>67</v>
      </c>
      <c r="C36" s="154" t="s">
        <v>13</v>
      </c>
      <c r="D36" s="37" t="s">
        <v>6</v>
      </c>
      <c r="E36" s="41">
        <v>1000</v>
      </c>
      <c r="F36" s="41">
        <v>1</v>
      </c>
      <c r="G36" s="15">
        <f t="shared" si="1"/>
        <v>1000</v>
      </c>
    </row>
    <row r="37" spans="1:7" ht="12.75" customHeight="1" x14ac:dyDescent="0.2">
      <c r="A37" s="39">
        <v>30192130</v>
      </c>
      <c r="B37" s="158" t="s">
        <v>68</v>
      </c>
      <c r="C37" s="154" t="s">
        <v>13</v>
      </c>
      <c r="D37" s="37" t="s">
        <v>6</v>
      </c>
      <c r="E37" s="41">
        <v>100</v>
      </c>
      <c r="F37" s="41">
        <v>10</v>
      </c>
      <c r="G37" s="15">
        <f t="shared" si="1"/>
        <v>1000</v>
      </c>
    </row>
    <row r="38" spans="1:7" ht="12.75" customHeight="1" x14ac:dyDescent="0.2">
      <c r="A38" s="39">
        <v>30192100</v>
      </c>
      <c r="B38" s="158" t="s">
        <v>69</v>
      </c>
      <c r="C38" s="154" t="s">
        <v>13</v>
      </c>
      <c r="D38" s="37" t="s">
        <v>6</v>
      </c>
      <c r="E38" s="41">
        <v>200</v>
      </c>
      <c r="F38" s="41">
        <v>5</v>
      </c>
      <c r="G38" s="15">
        <f t="shared" si="1"/>
        <v>1000</v>
      </c>
    </row>
    <row r="39" spans="1:7" s="86" customFormat="1" ht="18" x14ac:dyDescent="0.2">
      <c r="A39" s="191" t="s">
        <v>18</v>
      </c>
      <c r="B39" s="191"/>
      <c r="C39" s="191"/>
      <c r="D39" s="191"/>
      <c r="E39" s="191"/>
      <c r="F39" s="191"/>
      <c r="G39" s="142">
        <f>SUM(G40:G67)</f>
        <v>250000</v>
      </c>
    </row>
    <row r="40" spans="1:7" ht="12.75" x14ac:dyDescent="0.2">
      <c r="A40" s="164" t="s">
        <v>137</v>
      </c>
      <c r="B40" s="167" t="s">
        <v>138</v>
      </c>
      <c r="C40" s="134" t="s">
        <v>13</v>
      </c>
      <c r="D40" s="163" t="s">
        <v>6</v>
      </c>
      <c r="E40" s="166">
        <v>5</v>
      </c>
      <c r="F40" s="166">
        <v>330</v>
      </c>
      <c r="G40" s="134">
        <f t="shared" ref="G40:G67" si="2">E40*F40</f>
        <v>1650</v>
      </c>
    </row>
    <row r="41" spans="1:7" ht="12.75" x14ac:dyDescent="0.2">
      <c r="A41" s="164">
        <v>39831280</v>
      </c>
      <c r="B41" s="167" t="s">
        <v>139</v>
      </c>
      <c r="C41" s="134" t="s">
        <v>13</v>
      </c>
      <c r="D41" s="163" t="s">
        <v>6</v>
      </c>
      <c r="E41" s="166">
        <v>5</v>
      </c>
      <c r="F41" s="166">
        <v>390</v>
      </c>
      <c r="G41" s="134">
        <f t="shared" si="2"/>
        <v>1950</v>
      </c>
    </row>
    <row r="42" spans="1:7" ht="12.75" x14ac:dyDescent="0.2">
      <c r="A42" s="164">
        <v>39831245</v>
      </c>
      <c r="B42" s="167" t="s">
        <v>140</v>
      </c>
      <c r="C42" s="134" t="s">
        <v>13</v>
      </c>
      <c r="D42" s="163" t="s">
        <v>6</v>
      </c>
      <c r="E42" s="166">
        <v>2</v>
      </c>
      <c r="F42" s="166">
        <v>1500</v>
      </c>
      <c r="G42" s="134">
        <f t="shared" si="2"/>
        <v>3000</v>
      </c>
    </row>
    <row r="43" spans="1:7" ht="12.75" x14ac:dyDescent="0.2">
      <c r="A43" s="164">
        <v>33761400</v>
      </c>
      <c r="B43" s="167" t="s">
        <v>141</v>
      </c>
      <c r="C43" s="134" t="s">
        <v>13</v>
      </c>
      <c r="D43" s="163" t="s">
        <v>6</v>
      </c>
      <c r="E43" s="166">
        <v>16</v>
      </c>
      <c r="F43" s="166">
        <v>250</v>
      </c>
      <c r="G43" s="134">
        <f t="shared" si="2"/>
        <v>4000</v>
      </c>
    </row>
    <row r="44" spans="1:7" ht="12.75" x14ac:dyDescent="0.2">
      <c r="A44" s="164" t="s">
        <v>142</v>
      </c>
      <c r="B44" s="167" t="s">
        <v>143</v>
      </c>
      <c r="C44" s="134" t="s">
        <v>13</v>
      </c>
      <c r="D44" s="163" t="s">
        <v>6</v>
      </c>
      <c r="E44" s="165">
        <v>5</v>
      </c>
      <c r="F44" s="165">
        <v>480</v>
      </c>
      <c r="G44" s="134">
        <f t="shared" si="2"/>
        <v>2400</v>
      </c>
    </row>
    <row r="45" spans="1:7" ht="12.75" x14ac:dyDescent="0.2">
      <c r="A45" s="164" t="s">
        <v>144</v>
      </c>
      <c r="B45" s="167" t="s">
        <v>145</v>
      </c>
      <c r="C45" s="134" t="s">
        <v>13</v>
      </c>
      <c r="D45" s="163" t="s">
        <v>6</v>
      </c>
      <c r="E45" s="165">
        <v>5</v>
      </c>
      <c r="F45" s="165">
        <v>650</v>
      </c>
      <c r="G45" s="134">
        <f t="shared" si="2"/>
        <v>3250</v>
      </c>
    </row>
    <row r="46" spans="1:7" ht="12.75" x14ac:dyDescent="0.2">
      <c r="A46" s="164" t="s">
        <v>146</v>
      </c>
      <c r="B46" s="167" t="s">
        <v>147</v>
      </c>
      <c r="C46" s="134" t="s">
        <v>13</v>
      </c>
      <c r="D46" s="163" t="s">
        <v>6</v>
      </c>
      <c r="E46" s="165">
        <v>5</v>
      </c>
      <c r="F46" s="165">
        <v>800</v>
      </c>
      <c r="G46" s="134">
        <f t="shared" si="2"/>
        <v>4000</v>
      </c>
    </row>
    <row r="47" spans="1:7" ht="12.75" x14ac:dyDescent="0.2">
      <c r="A47" s="164">
        <v>39221350</v>
      </c>
      <c r="B47" s="167" t="s">
        <v>148</v>
      </c>
      <c r="C47" s="134" t="s">
        <v>13</v>
      </c>
      <c r="D47" s="163" t="s">
        <v>6</v>
      </c>
      <c r="E47" s="165">
        <v>150</v>
      </c>
      <c r="F47" s="165">
        <v>10</v>
      </c>
      <c r="G47" s="134">
        <f t="shared" si="2"/>
        <v>1500</v>
      </c>
    </row>
    <row r="48" spans="1:7" ht="12.75" x14ac:dyDescent="0.2">
      <c r="A48" s="164">
        <v>39221340</v>
      </c>
      <c r="B48" s="167" t="s">
        <v>149</v>
      </c>
      <c r="C48" s="134" t="s">
        <v>13</v>
      </c>
      <c r="D48" s="163" t="s">
        <v>6</v>
      </c>
      <c r="E48" s="165">
        <v>150</v>
      </c>
      <c r="F48" s="165">
        <v>20</v>
      </c>
      <c r="G48" s="134">
        <f t="shared" si="2"/>
        <v>3000</v>
      </c>
    </row>
    <row r="49" spans="1:7" ht="12.75" x14ac:dyDescent="0.2">
      <c r="A49" s="164">
        <v>39221380</v>
      </c>
      <c r="B49" s="167" t="s">
        <v>150</v>
      </c>
      <c r="C49" s="134" t="s">
        <v>13</v>
      </c>
      <c r="D49" s="163" t="s">
        <v>6</v>
      </c>
      <c r="E49" s="165">
        <v>150</v>
      </c>
      <c r="F49" s="165">
        <v>10</v>
      </c>
      <c r="G49" s="134">
        <f t="shared" si="2"/>
        <v>1500</v>
      </c>
    </row>
    <row r="50" spans="1:7" ht="12.75" x14ac:dyDescent="0.2">
      <c r="A50" s="164">
        <v>39221410</v>
      </c>
      <c r="B50" s="167" t="s">
        <v>151</v>
      </c>
      <c r="C50" s="134" t="s">
        <v>13</v>
      </c>
      <c r="D50" s="163" t="s">
        <v>6</v>
      </c>
      <c r="E50" s="165">
        <v>2</v>
      </c>
      <c r="F50" s="165">
        <v>1950</v>
      </c>
      <c r="G50" s="134">
        <f t="shared" si="2"/>
        <v>3900</v>
      </c>
    </row>
    <row r="51" spans="1:7" ht="12.75" x14ac:dyDescent="0.2">
      <c r="A51" s="164">
        <v>33761100</v>
      </c>
      <c r="B51" s="167" t="s">
        <v>152</v>
      </c>
      <c r="C51" s="134" t="s">
        <v>13</v>
      </c>
      <c r="D51" s="163" t="s">
        <v>6</v>
      </c>
      <c r="E51" s="165">
        <v>30</v>
      </c>
      <c r="F51" s="165">
        <v>90</v>
      </c>
      <c r="G51" s="134">
        <f t="shared" si="2"/>
        <v>2700</v>
      </c>
    </row>
    <row r="52" spans="1:7" ht="12.75" x14ac:dyDescent="0.2">
      <c r="A52" s="164">
        <v>39132210</v>
      </c>
      <c r="B52" s="167" t="s">
        <v>153</v>
      </c>
      <c r="C52" s="134" t="s">
        <v>13</v>
      </c>
      <c r="D52" s="163" t="s">
        <v>6</v>
      </c>
      <c r="E52" s="165">
        <v>1</v>
      </c>
      <c r="F52" s="165">
        <v>10050</v>
      </c>
      <c r="G52" s="134">
        <f t="shared" si="2"/>
        <v>10050</v>
      </c>
    </row>
    <row r="53" spans="1:7" ht="12.75" x14ac:dyDescent="0.2">
      <c r="A53" s="168" t="s">
        <v>39</v>
      </c>
      <c r="B53" s="169" t="s">
        <v>31</v>
      </c>
      <c r="C53" s="134" t="s">
        <v>13</v>
      </c>
      <c r="D53" s="163" t="s">
        <v>6</v>
      </c>
      <c r="E53" s="165">
        <v>5</v>
      </c>
      <c r="F53" s="170">
        <v>300</v>
      </c>
      <c r="G53" s="134">
        <f t="shared" si="2"/>
        <v>1500</v>
      </c>
    </row>
    <row r="54" spans="1:7" ht="12.75" x14ac:dyDescent="0.2">
      <c r="A54" s="168">
        <v>39839200</v>
      </c>
      <c r="B54" s="169" t="s">
        <v>32</v>
      </c>
      <c r="C54" s="134" t="s">
        <v>13</v>
      </c>
      <c r="D54" s="163" t="s">
        <v>6</v>
      </c>
      <c r="E54" s="165">
        <v>4</v>
      </c>
      <c r="F54" s="170">
        <v>400</v>
      </c>
      <c r="G54" s="134">
        <f t="shared" si="2"/>
        <v>1600</v>
      </c>
    </row>
    <row r="55" spans="1:7" ht="12.75" x14ac:dyDescent="0.2">
      <c r="A55" s="168">
        <v>31651400</v>
      </c>
      <c r="B55" s="169" t="s">
        <v>44</v>
      </c>
      <c r="C55" s="134" t="s">
        <v>13</v>
      </c>
      <c r="D55" s="163" t="s">
        <v>6</v>
      </c>
      <c r="E55" s="170">
        <v>10</v>
      </c>
      <c r="F55" s="170">
        <v>200</v>
      </c>
      <c r="G55" s="134">
        <f t="shared" si="2"/>
        <v>2000</v>
      </c>
    </row>
    <row r="56" spans="1:7" ht="12.75" x14ac:dyDescent="0.2">
      <c r="A56" s="168">
        <v>18421160</v>
      </c>
      <c r="B56" s="169" t="s">
        <v>45</v>
      </c>
      <c r="C56" s="134" t="s">
        <v>13</v>
      </c>
      <c r="D56" s="163" t="s">
        <v>6</v>
      </c>
      <c r="E56" s="170">
        <v>30</v>
      </c>
      <c r="F56" s="170">
        <v>350</v>
      </c>
      <c r="G56" s="134">
        <f t="shared" si="2"/>
        <v>10500</v>
      </c>
    </row>
    <row r="57" spans="1:7" ht="12.75" x14ac:dyDescent="0.2">
      <c r="A57" s="168">
        <v>24451141</v>
      </c>
      <c r="B57" s="169" t="s">
        <v>120</v>
      </c>
      <c r="C57" s="134" t="s">
        <v>13</v>
      </c>
      <c r="D57" s="163" t="s">
        <v>6</v>
      </c>
      <c r="E57" s="170">
        <v>9</v>
      </c>
      <c r="F57" s="170">
        <v>1000</v>
      </c>
      <c r="G57" s="134">
        <f t="shared" si="2"/>
        <v>9000</v>
      </c>
    </row>
    <row r="58" spans="1:7" ht="12.75" x14ac:dyDescent="0.2">
      <c r="A58" s="168">
        <v>39831260</v>
      </c>
      <c r="B58" s="169" t="s">
        <v>33</v>
      </c>
      <c r="C58" s="134" t="s">
        <v>13</v>
      </c>
      <c r="D58" s="163" t="s">
        <v>6</v>
      </c>
      <c r="E58" s="165">
        <v>5</v>
      </c>
      <c r="F58" s="165">
        <v>500</v>
      </c>
      <c r="G58" s="134">
        <f t="shared" si="2"/>
        <v>2500</v>
      </c>
    </row>
    <row r="59" spans="1:7" ht="12.75" x14ac:dyDescent="0.2">
      <c r="A59" s="164" t="s">
        <v>131</v>
      </c>
      <c r="B59" s="167" t="s">
        <v>132</v>
      </c>
      <c r="C59" s="134" t="s">
        <v>13</v>
      </c>
      <c r="D59" s="163" t="s">
        <v>6</v>
      </c>
      <c r="E59" s="166">
        <v>20</v>
      </c>
      <c r="F59" s="166">
        <v>350</v>
      </c>
      <c r="G59" s="134">
        <f t="shared" si="2"/>
        <v>7000</v>
      </c>
    </row>
    <row r="60" spans="1:7" ht="12.75" x14ac:dyDescent="0.2">
      <c r="A60" s="164" t="s">
        <v>133</v>
      </c>
      <c r="B60" s="167" t="s">
        <v>134</v>
      </c>
      <c r="C60" s="134" t="s">
        <v>13</v>
      </c>
      <c r="D60" s="163" t="s">
        <v>6</v>
      </c>
      <c r="E60" s="166">
        <v>12</v>
      </c>
      <c r="F60" s="166">
        <v>250</v>
      </c>
      <c r="G60" s="134">
        <f t="shared" si="2"/>
        <v>3000</v>
      </c>
    </row>
    <row r="61" spans="1:7" ht="12.75" x14ac:dyDescent="0.2">
      <c r="A61" s="164" t="s">
        <v>135</v>
      </c>
      <c r="B61" s="167" t="s">
        <v>136</v>
      </c>
      <c r="C61" s="134" t="s">
        <v>13</v>
      </c>
      <c r="D61" s="163" t="s">
        <v>7</v>
      </c>
      <c r="E61" s="166">
        <v>10</v>
      </c>
      <c r="F61" s="166">
        <v>500</v>
      </c>
      <c r="G61" s="134">
        <f t="shared" si="2"/>
        <v>5000</v>
      </c>
    </row>
    <row r="62" spans="1:7" ht="12.75" x14ac:dyDescent="0.2">
      <c r="A62" s="35">
        <v>39836000</v>
      </c>
      <c r="B62" s="159" t="s">
        <v>27</v>
      </c>
      <c r="C62" s="134" t="s">
        <v>13</v>
      </c>
      <c r="D62" s="18" t="s">
        <v>6</v>
      </c>
      <c r="E62" s="18">
        <v>1200</v>
      </c>
      <c r="F62" s="18">
        <v>5</v>
      </c>
      <c r="G62" s="134">
        <f t="shared" si="2"/>
        <v>6000</v>
      </c>
    </row>
    <row r="63" spans="1:7" ht="12.75" x14ac:dyDescent="0.2">
      <c r="A63" s="35">
        <v>31531210</v>
      </c>
      <c r="B63" s="159" t="s">
        <v>29</v>
      </c>
      <c r="C63" s="134" t="s">
        <v>13</v>
      </c>
      <c r="D63" s="18" t="s">
        <v>6</v>
      </c>
      <c r="E63" s="18">
        <v>150</v>
      </c>
      <c r="F63" s="18">
        <v>30</v>
      </c>
      <c r="G63" s="134">
        <f t="shared" si="2"/>
        <v>4500</v>
      </c>
    </row>
    <row r="64" spans="1:7" ht="12.75" x14ac:dyDescent="0.2">
      <c r="A64" s="35">
        <v>33761100</v>
      </c>
      <c r="B64" s="159" t="s">
        <v>30</v>
      </c>
      <c r="C64" s="134" t="s">
        <v>13</v>
      </c>
      <c r="D64" s="18" t="s">
        <v>6</v>
      </c>
      <c r="E64" s="18">
        <v>100</v>
      </c>
      <c r="F64" s="18">
        <v>45</v>
      </c>
      <c r="G64" s="134">
        <f t="shared" si="2"/>
        <v>4500</v>
      </c>
    </row>
    <row r="65" spans="1:8" ht="12.75" x14ac:dyDescent="0.2">
      <c r="A65" s="35">
        <v>37461330</v>
      </c>
      <c r="B65" s="159" t="s">
        <v>162</v>
      </c>
      <c r="C65" s="134" t="s">
        <v>13</v>
      </c>
      <c r="D65" s="18" t="s">
        <v>6</v>
      </c>
      <c r="E65" s="175">
        <v>1150</v>
      </c>
      <c r="F65" s="18">
        <v>20</v>
      </c>
      <c r="G65" s="134">
        <f t="shared" si="2"/>
        <v>23000</v>
      </c>
    </row>
    <row r="66" spans="1:8" ht="12.75" x14ac:dyDescent="0.2">
      <c r="A66" s="35">
        <v>18511180</v>
      </c>
      <c r="B66" s="159" t="s">
        <v>163</v>
      </c>
      <c r="C66" s="134" t="s">
        <v>13</v>
      </c>
      <c r="D66" s="18" t="s">
        <v>6</v>
      </c>
      <c r="E66" s="18">
        <v>550</v>
      </c>
      <c r="F66" s="18">
        <v>23</v>
      </c>
      <c r="G66" s="134">
        <f t="shared" si="2"/>
        <v>12650</v>
      </c>
    </row>
    <row r="67" spans="1:8" ht="12.75" x14ac:dyDescent="0.2">
      <c r="A67" s="35"/>
      <c r="B67" s="159" t="s">
        <v>18</v>
      </c>
      <c r="C67" s="134" t="s">
        <v>13</v>
      </c>
      <c r="D67" s="18" t="s">
        <v>6</v>
      </c>
      <c r="E67" s="18">
        <f>250000-SUM(G40:G66)</f>
        <v>114350</v>
      </c>
      <c r="F67" s="18">
        <v>1</v>
      </c>
      <c r="G67" s="134">
        <f t="shared" si="2"/>
        <v>114350</v>
      </c>
    </row>
    <row r="68" spans="1:8" s="145" customFormat="1" ht="27" customHeight="1" x14ac:dyDescent="0.2">
      <c r="A68" s="192" t="s">
        <v>16</v>
      </c>
      <c r="B68" s="192"/>
      <c r="C68" s="192"/>
      <c r="D68" s="192"/>
      <c r="E68" s="192"/>
      <c r="F68" s="192"/>
      <c r="G68" s="144" t="e">
        <f>G69+G75</f>
        <v>#VALUE!</v>
      </c>
    </row>
    <row r="69" spans="1:8" s="86" customFormat="1" ht="18" customHeight="1" x14ac:dyDescent="0.2">
      <c r="A69" s="193" t="s">
        <v>99</v>
      </c>
      <c r="B69" s="194"/>
      <c r="C69" s="194"/>
      <c r="D69" s="194"/>
      <c r="E69" s="194"/>
      <c r="F69" s="195"/>
      <c r="G69" s="142" t="e">
        <f>SUM(G70:G74)</f>
        <v>#VALUE!</v>
      </c>
    </row>
    <row r="70" spans="1:8" ht="12.75" x14ac:dyDescent="0.2">
      <c r="A70" s="21">
        <v>3222100</v>
      </c>
      <c r="B70" s="160" t="s">
        <v>126</v>
      </c>
      <c r="C70" s="155" t="s">
        <v>13</v>
      </c>
      <c r="D70" s="136" t="s">
        <v>21</v>
      </c>
      <c r="E70" s="135">
        <v>750</v>
      </c>
      <c r="F70" s="162" t="s">
        <v>156</v>
      </c>
      <c r="G70" s="133" t="e">
        <f>F70*E70</f>
        <v>#VALUE!</v>
      </c>
    </row>
    <row r="71" spans="1:8" ht="12.75" x14ac:dyDescent="0.2">
      <c r="A71" s="21">
        <v>15811130</v>
      </c>
      <c r="B71" s="160" t="s">
        <v>127</v>
      </c>
      <c r="C71" s="155" t="s">
        <v>13</v>
      </c>
      <c r="D71" s="136" t="s">
        <v>6</v>
      </c>
      <c r="E71" s="135">
        <v>100</v>
      </c>
      <c r="F71" s="162" t="s">
        <v>157</v>
      </c>
      <c r="G71" s="133">
        <f t="shared" ref="G71:G74" si="3">F71*E71</f>
        <v>25200</v>
      </c>
    </row>
    <row r="72" spans="1:8" ht="12.75" x14ac:dyDescent="0.2">
      <c r="A72" s="21">
        <v>3222128</v>
      </c>
      <c r="B72" s="160" t="s">
        <v>128</v>
      </c>
      <c r="C72" s="155" t="s">
        <v>13</v>
      </c>
      <c r="D72" s="136" t="s">
        <v>21</v>
      </c>
      <c r="E72" s="135">
        <v>400</v>
      </c>
      <c r="F72" s="162" t="s">
        <v>156</v>
      </c>
      <c r="G72" s="133" t="e">
        <f>F72*E72</f>
        <v>#VALUE!</v>
      </c>
    </row>
    <row r="73" spans="1:8" ht="12.75" x14ac:dyDescent="0.2">
      <c r="A73" s="21">
        <v>15551300</v>
      </c>
      <c r="B73" s="160" t="s">
        <v>129</v>
      </c>
      <c r="C73" s="155" t="s">
        <v>13</v>
      </c>
      <c r="D73" s="136" t="s">
        <v>6</v>
      </c>
      <c r="E73" s="135">
        <v>130</v>
      </c>
      <c r="F73" s="162" t="s">
        <v>158</v>
      </c>
      <c r="G73" s="133">
        <f t="shared" si="3"/>
        <v>18720</v>
      </c>
    </row>
    <row r="74" spans="1:8" ht="12.75" x14ac:dyDescent="0.2">
      <c r="A74" s="21">
        <v>15551600</v>
      </c>
      <c r="B74" s="160" t="s">
        <v>130</v>
      </c>
      <c r="C74" s="155" t="s">
        <v>13</v>
      </c>
      <c r="D74" s="136" t="s">
        <v>21</v>
      </c>
      <c r="E74" s="135">
        <v>700</v>
      </c>
      <c r="F74" s="162" t="s">
        <v>159</v>
      </c>
      <c r="G74" s="133" t="e">
        <f t="shared" si="3"/>
        <v>#VALUE!</v>
      </c>
    </row>
    <row r="75" spans="1:8" ht="18" x14ac:dyDescent="0.2">
      <c r="A75" s="196" t="s">
        <v>100</v>
      </c>
      <c r="B75" s="196"/>
      <c r="C75" s="191"/>
      <c r="D75" s="196"/>
      <c r="E75" s="196"/>
      <c r="F75" s="191"/>
      <c r="G75" s="142" t="e">
        <f>SUM(G76)</f>
        <v>#VALUE!</v>
      </c>
      <c r="H75" s="9"/>
    </row>
    <row r="76" spans="1:8" x14ac:dyDescent="0.2">
      <c r="A76" s="35"/>
      <c r="B76" s="20" t="s">
        <v>17</v>
      </c>
      <c r="C76" s="35" t="s">
        <v>13</v>
      </c>
      <c r="D76" s="2" t="s">
        <v>6</v>
      </c>
      <c r="E76" s="137" t="e">
        <f>(170000-G69)</f>
        <v>#VALUE!</v>
      </c>
      <c r="F76" s="2">
        <v>1</v>
      </c>
      <c r="G76" s="41" t="e">
        <f>E76*F76</f>
        <v>#VALUE!</v>
      </c>
    </row>
    <row r="77" spans="1:8" s="10" customFormat="1" ht="18" x14ac:dyDescent="0.2">
      <c r="A77" s="188" t="s">
        <v>11</v>
      </c>
      <c r="B77" s="188"/>
      <c r="C77" s="188"/>
      <c r="D77" s="188"/>
      <c r="E77" s="188"/>
      <c r="F77" s="188"/>
      <c r="G77" s="138">
        <f>SUM(G78:G78)</f>
        <v>0</v>
      </c>
      <c r="H77" s="86"/>
    </row>
    <row r="78" spans="1:8" s="10" customFormat="1" ht="18" x14ac:dyDescent="0.2">
      <c r="A78" s="134"/>
      <c r="B78" s="3"/>
      <c r="C78" s="134"/>
      <c r="D78" s="134"/>
      <c r="E78" s="139"/>
      <c r="F78" s="139"/>
      <c r="G78" s="143"/>
      <c r="H78" s="87"/>
    </row>
    <row r="79" spans="1:8" s="10" customFormat="1" ht="15" x14ac:dyDescent="0.2">
      <c r="A79" s="188" t="s">
        <v>9</v>
      </c>
      <c r="B79" s="188"/>
      <c r="C79" s="188"/>
      <c r="D79" s="188"/>
      <c r="E79" s="188"/>
      <c r="F79" s="188"/>
      <c r="G79" s="138">
        <f>SUM(G80:G87)</f>
        <v>2270600</v>
      </c>
      <c r="H79" s="11"/>
    </row>
    <row r="80" spans="1:8" s="13" customFormat="1" ht="12.75" x14ac:dyDescent="0.2">
      <c r="A80" s="146">
        <v>65311100</v>
      </c>
      <c r="B80" s="161" t="s">
        <v>125</v>
      </c>
      <c r="C80" s="147" t="s">
        <v>13</v>
      </c>
      <c r="D80" s="148" t="s">
        <v>20</v>
      </c>
      <c r="E80" s="139">
        <v>800000</v>
      </c>
      <c r="F80" s="139">
        <v>1</v>
      </c>
      <c r="G80" s="139">
        <f>E80*F80</f>
        <v>800000</v>
      </c>
    </row>
    <row r="81" spans="1:7" s="13" customFormat="1" ht="25.5" x14ac:dyDescent="0.2">
      <c r="A81" s="140">
        <v>72610000</v>
      </c>
      <c r="B81" s="3" t="s">
        <v>48</v>
      </c>
      <c r="C81" s="134" t="s">
        <v>13</v>
      </c>
      <c r="D81" s="148" t="s">
        <v>20</v>
      </c>
      <c r="E81" s="139">
        <v>100000</v>
      </c>
      <c r="F81" s="139">
        <v>1</v>
      </c>
      <c r="G81" s="139">
        <f t="shared" ref="G81:G87" si="4">E81*F81</f>
        <v>100000</v>
      </c>
    </row>
    <row r="82" spans="1:7" s="13" customFormat="1" ht="12.75" x14ac:dyDescent="0.2">
      <c r="A82" s="140"/>
      <c r="B82" s="3" t="s">
        <v>160</v>
      </c>
      <c r="C82" s="134" t="s">
        <v>13</v>
      </c>
      <c r="D82" s="148" t="s">
        <v>20</v>
      </c>
      <c r="E82" s="139">
        <v>350000</v>
      </c>
      <c r="F82" s="139">
        <v>1</v>
      </c>
      <c r="G82" s="139">
        <f t="shared" ref="G82" si="5">E82*F82</f>
        <v>350000</v>
      </c>
    </row>
    <row r="83" spans="1:7" s="13" customFormat="1" ht="12.75" x14ac:dyDescent="0.2">
      <c r="A83" s="140">
        <v>32411130</v>
      </c>
      <c r="B83" s="3" t="s">
        <v>47</v>
      </c>
      <c r="C83" s="134" t="s">
        <v>13</v>
      </c>
      <c r="D83" s="148" t="s">
        <v>20</v>
      </c>
      <c r="E83" s="139">
        <v>100000</v>
      </c>
      <c r="F83" s="139">
        <v>1</v>
      </c>
      <c r="G83" s="139">
        <f t="shared" si="4"/>
        <v>100000</v>
      </c>
    </row>
    <row r="84" spans="1:7" s="13" customFormat="1" ht="12.75" x14ac:dyDescent="0.2">
      <c r="A84" s="140">
        <v>99000000</v>
      </c>
      <c r="B84" s="3" t="s">
        <v>19</v>
      </c>
      <c r="C84" s="134" t="s">
        <v>13</v>
      </c>
      <c r="D84" s="148" t="s">
        <v>20</v>
      </c>
      <c r="E84" s="139">
        <f>200000+200600+20000+100000</f>
        <v>520600</v>
      </c>
      <c r="F84" s="139">
        <v>1</v>
      </c>
      <c r="G84" s="139">
        <f t="shared" si="4"/>
        <v>520600</v>
      </c>
    </row>
    <row r="85" spans="1:7" s="13" customFormat="1" ht="22.5" x14ac:dyDescent="0.2">
      <c r="A85" s="146">
        <v>79411210</v>
      </c>
      <c r="B85" s="161" t="s">
        <v>119</v>
      </c>
      <c r="C85" s="147" t="s">
        <v>13</v>
      </c>
      <c r="D85" s="148" t="s">
        <v>20</v>
      </c>
      <c r="E85" s="149">
        <v>300000</v>
      </c>
      <c r="F85" s="149">
        <v>1</v>
      </c>
      <c r="G85" s="139">
        <f t="shared" si="4"/>
        <v>300000</v>
      </c>
    </row>
    <row r="86" spans="1:7" s="13" customFormat="1" ht="12.75" x14ac:dyDescent="0.2">
      <c r="A86" s="140"/>
      <c r="B86" s="3" t="s">
        <v>154</v>
      </c>
      <c r="C86" s="171" t="s">
        <v>13</v>
      </c>
      <c r="D86" s="148" t="s">
        <v>20</v>
      </c>
      <c r="E86" s="172">
        <v>50000</v>
      </c>
      <c r="F86" s="172">
        <v>1</v>
      </c>
      <c r="G86" s="139">
        <f t="shared" si="4"/>
        <v>50000</v>
      </c>
    </row>
    <row r="87" spans="1:7" s="13" customFormat="1" ht="12.75" x14ac:dyDescent="0.2">
      <c r="A87" s="134">
        <v>92411100</v>
      </c>
      <c r="B87" s="3" t="s">
        <v>14</v>
      </c>
      <c r="C87" s="134" t="s">
        <v>13</v>
      </c>
      <c r="D87" s="148" t="s">
        <v>20</v>
      </c>
      <c r="E87" s="139">
        <v>50000</v>
      </c>
      <c r="F87" s="139">
        <v>1</v>
      </c>
      <c r="G87" s="139">
        <f t="shared" si="4"/>
        <v>50000</v>
      </c>
    </row>
  </sheetData>
  <mergeCells count="15">
    <mergeCell ref="A11:F11"/>
    <mergeCell ref="A79:F79"/>
    <mergeCell ref="A77:F77"/>
    <mergeCell ref="A12:F12"/>
    <mergeCell ref="A39:F39"/>
    <mergeCell ref="A68:F68"/>
    <mergeCell ref="A69:F69"/>
    <mergeCell ref="A75:F75"/>
    <mergeCell ref="A10:F10"/>
    <mergeCell ref="E1:G1"/>
    <mergeCell ref="F2:G2"/>
    <mergeCell ref="A5:G5"/>
    <mergeCell ref="A6:G6"/>
    <mergeCell ref="E7:G7"/>
    <mergeCell ref="A9:F9"/>
  </mergeCells>
  <phoneticPr fontId="1" type="noConversion"/>
  <pageMargins left="0" right="0" top="0.21" bottom="0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41"/>
  <sheetViews>
    <sheetView topLeftCell="A14" workbookViewId="0">
      <selection activeCell="F14" sqref="F14:F18"/>
    </sheetView>
  </sheetViews>
  <sheetFormatPr defaultRowHeight="11.25" x14ac:dyDescent="0.2"/>
  <cols>
    <col min="1" max="1" width="9.140625" style="56"/>
    <col min="2" max="2" width="29.28515625" style="56" customWidth="1"/>
    <col min="3" max="4" width="9.140625" style="56"/>
    <col min="5" max="6" width="9.140625" style="57"/>
    <col min="7" max="7" width="9.140625" style="56"/>
    <col min="8" max="8" width="25.28515625" style="58" hidden="1" customWidth="1"/>
    <col min="9" max="9" width="29" style="58" bestFit="1" customWidth="1"/>
    <col min="10" max="10" width="9.140625" style="56"/>
    <col min="11" max="11" width="4.5703125" style="59" bestFit="1" customWidth="1"/>
    <col min="12" max="12" width="3" style="56" bestFit="1" customWidth="1"/>
    <col min="13" max="13" width="9.140625" style="56"/>
    <col min="14" max="14" width="24.140625" style="56" bestFit="1" customWidth="1"/>
    <col min="15" max="16384" width="9.140625" style="56"/>
  </cols>
  <sheetData>
    <row r="1" spans="1:19" hidden="1" x14ac:dyDescent="0.2"/>
    <row r="2" spans="1:19" hidden="1" x14ac:dyDescent="0.2"/>
    <row r="3" spans="1:19" hidden="1" x14ac:dyDescent="0.2"/>
    <row r="4" spans="1:19" hidden="1" x14ac:dyDescent="0.2"/>
    <row r="5" spans="1:19" hidden="1" x14ac:dyDescent="0.2"/>
    <row r="6" spans="1:19" hidden="1" x14ac:dyDescent="0.2"/>
    <row r="7" spans="1:19" hidden="1" x14ac:dyDescent="0.2"/>
    <row r="8" spans="1:19" hidden="1" x14ac:dyDescent="0.2"/>
    <row r="9" spans="1:19" hidden="1" x14ac:dyDescent="0.2"/>
    <row r="10" spans="1:19" hidden="1" x14ac:dyDescent="0.2"/>
    <row r="11" spans="1:19" hidden="1" x14ac:dyDescent="0.2"/>
    <row r="12" spans="1:19" hidden="1" x14ac:dyDescent="0.2"/>
    <row r="13" spans="1:19" hidden="1" x14ac:dyDescent="0.2"/>
    <row r="14" spans="1:19" ht="12.75" x14ac:dyDescent="0.2">
      <c r="A14" s="24">
        <v>37821150</v>
      </c>
      <c r="B14" s="19" t="s">
        <v>25</v>
      </c>
      <c r="C14" s="14" t="s">
        <v>13</v>
      </c>
      <c r="D14" s="2" t="s">
        <v>21</v>
      </c>
      <c r="E14" s="2">
        <v>1000</v>
      </c>
      <c r="F14" s="2">
        <v>5</v>
      </c>
      <c r="G14" s="63">
        <f t="shared" ref="G14:G39" si="0">E14*F14</f>
        <v>5000</v>
      </c>
      <c r="H14" s="64" t="e">
        <f ca="1">[1]!ConvertTOTEXT_Armenian(G14)</f>
        <v>#NAME?</v>
      </c>
      <c r="I14" s="64" t="e">
        <f ca="1">G14&amp;" "&amp;H14&amp;""</f>
        <v>#NAME?</v>
      </c>
      <c r="K14" s="59">
        <f t="shared" ref="K14:K39" si="1">G14/1000</f>
        <v>5</v>
      </c>
      <c r="L14" s="56">
        <v>1</v>
      </c>
      <c r="N14" s="56" t="s">
        <v>96</v>
      </c>
      <c r="P14" s="2">
        <v>5</v>
      </c>
      <c r="Q14" s="72">
        <f>P14*E14</f>
        <v>5000</v>
      </c>
      <c r="R14" s="72">
        <f>F14-P14</f>
        <v>0</v>
      </c>
      <c r="S14" s="72">
        <f>R14*E14</f>
        <v>0</v>
      </c>
    </row>
    <row r="15" spans="1:19" ht="12.75" x14ac:dyDescent="0.2">
      <c r="A15" s="39">
        <v>30197231</v>
      </c>
      <c r="B15" s="34" t="s">
        <v>52</v>
      </c>
      <c r="C15" s="14" t="s">
        <v>13</v>
      </c>
      <c r="D15" s="48" t="s">
        <v>65</v>
      </c>
      <c r="E15" s="40">
        <v>1200</v>
      </c>
      <c r="F15" s="2">
        <v>4</v>
      </c>
      <c r="G15" s="63">
        <f t="shared" si="0"/>
        <v>4800</v>
      </c>
      <c r="H15" s="64" t="e">
        <f ca="1">[1]!ConvertTOTEXT_Armenian(G15)</f>
        <v>#NAME?</v>
      </c>
      <c r="I15" s="64" t="e">
        <f t="shared" ref="I15:I39" ca="1" si="2">G15&amp;" "&amp;H15&amp;""</f>
        <v>#NAME?</v>
      </c>
      <c r="K15" s="59">
        <f t="shared" si="1"/>
        <v>4.8</v>
      </c>
      <c r="L15" s="56">
        <v>2</v>
      </c>
      <c r="N15" s="56" t="s">
        <v>96</v>
      </c>
      <c r="P15" s="2">
        <v>4</v>
      </c>
      <c r="Q15" s="72">
        <f t="shared" ref="Q15:Q39" si="3">P15*E15</f>
        <v>4800</v>
      </c>
      <c r="R15" s="72">
        <f t="shared" ref="R15:R39" si="4">F15-P15</f>
        <v>0</v>
      </c>
      <c r="S15" s="72">
        <f t="shared" ref="S15:S39" si="5">R15*E15</f>
        <v>0</v>
      </c>
    </row>
    <row r="16" spans="1:19" ht="12.75" x14ac:dyDescent="0.2">
      <c r="A16" s="24">
        <v>30197234</v>
      </c>
      <c r="B16" s="34" t="s">
        <v>58</v>
      </c>
      <c r="C16" s="14" t="s">
        <v>13</v>
      </c>
      <c r="D16" s="48" t="s">
        <v>46</v>
      </c>
      <c r="E16" s="40">
        <v>550</v>
      </c>
      <c r="F16" s="2">
        <v>4</v>
      </c>
      <c r="G16" s="63">
        <f t="shared" si="0"/>
        <v>2200</v>
      </c>
      <c r="H16" s="64" t="e">
        <f ca="1">[1]!ConvertTOTEXT_Armenian(G16)</f>
        <v>#NAME?</v>
      </c>
      <c r="I16" s="64" t="e">
        <f t="shared" ca="1" si="2"/>
        <v>#NAME?</v>
      </c>
      <c r="K16" s="59">
        <f t="shared" si="1"/>
        <v>2.2000000000000002</v>
      </c>
      <c r="L16" s="56">
        <v>3</v>
      </c>
      <c r="N16" s="56" t="s">
        <v>96</v>
      </c>
      <c r="P16" s="2">
        <v>4</v>
      </c>
      <c r="Q16" s="72">
        <f t="shared" si="3"/>
        <v>2200</v>
      </c>
      <c r="R16" s="72">
        <f t="shared" si="4"/>
        <v>0</v>
      </c>
      <c r="S16" s="72">
        <f t="shared" si="5"/>
        <v>0</v>
      </c>
    </row>
    <row r="17" spans="1:19" ht="12.75" x14ac:dyDescent="0.2">
      <c r="A17" s="24" t="s">
        <v>36</v>
      </c>
      <c r="B17" s="34" t="s">
        <v>60</v>
      </c>
      <c r="C17" s="14" t="s">
        <v>13</v>
      </c>
      <c r="D17" s="48" t="s">
        <v>46</v>
      </c>
      <c r="E17" s="40">
        <v>100</v>
      </c>
      <c r="F17" s="2">
        <v>12</v>
      </c>
      <c r="G17" s="63">
        <f t="shared" si="0"/>
        <v>1200</v>
      </c>
      <c r="H17" s="64" t="e">
        <f ca="1">[1]!ConvertTOTEXT_Armenian(G17)</f>
        <v>#NAME?</v>
      </c>
      <c r="I17" s="64" t="e">
        <f t="shared" ca="1" si="2"/>
        <v>#NAME?</v>
      </c>
      <c r="K17" s="59">
        <f t="shared" si="1"/>
        <v>1.2</v>
      </c>
      <c r="L17" s="56">
        <v>4</v>
      </c>
      <c r="N17" s="56" t="s">
        <v>96</v>
      </c>
      <c r="P17" s="2">
        <v>12</v>
      </c>
      <c r="Q17" s="72">
        <f t="shared" si="3"/>
        <v>1200</v>
      </c>
      <c r="R17" s="72">
        <f t="shared" si="4"/>
        <v>0</v>
      </c>
      <c r="S17" s="72">
        <f t="shared" si="5"/>
        <v>0</v>
      </c>
    </row>
    <row r="18" spans="1:19" ht="12.75" x14ac:dyDescent="0.2">
      <c r="A18" s="27" t="s">
        <v>34</v>
      </c>
      <c r="B18" s="44" t="s">
        <v>22</v>
      </c>
      <c r="C18" s="43" t="s">
        <v>13</v>
      </c>
      <c r="D18" s="45" t="s">
        <v>7</v>
      </c>
      <c r="E18" s="45">
        <v>2400</v>
      </c>
      <c r="F18" s="2">
        <v>7</v>
      </c>
      <c r="G18" s="63">
        <f t="shared" si="0"/>
        <v>16800</v>
      </c>
      <c r="H18" s="64" t="e">
        <f ca="1">[1]!ConvertTOTEXT_Armenian(G18)</f>
        <v>#NAME?</v>
      </c>
      <c r="I18" s="64" t="e">
        <f t="shared" ca="1" si="2"/>
        <v>#NAME?</v>
      </c>
      <c r="K18" s="59">
        <f t="shared" si="1"/>
        <v>16.8</v>
      </c>
      <c r="L18" s="56">
        <v>5</v>
      </c>
      <c r="N18" s="56" t="s">
        <v>96</v>
      </c>
      <c r="P18" s="2">
        <v>7</v>
      </c>
      <c r="Q18" s="72">
        <f t="shared" si="3"/>
        <v>16800</v>
      </c>
      <c r="R18" s="72">
        <f t="shared" si="4"/>
        <v>0</v>
      </c>
      <c r="S18" s="72">
        <f t="shared" si="5"/>
        <v>0</v>
      </c>
    </row>
    <row r="19" spans="1:19" s="102" customFormat="1" ht="12.75" x14ac:dyDescent="0.2">
      <c r="A19" s="95"/>
      <c r="B19" s="96"/>
      <c r="C19" s="97"/>
      <c r="D19" s="98"/>
      <c r="E19" s="98"/>
      <c r="F19" s="99"/>
      <c r="G19" s="100">
        <f t="shared" si="0"/>
        <v>0</v>
      </c>
      <c r="H19" s="101" t="e">
        <f ca="1">[1]!ConvertTOTEXT_Armenian(G19)</f>
        <v>#NAME?</v>
      </c>
      <c r="I19" s="101" t="e">
        <f t="shared" ca="1" si="2"/>
        <v>#NAME?</v>
      </c>
      <c r="K19" s="103">
        <f t="shared" si="1"/>
        <v>0</v>
      </c>
      <c r="L19" s="102">
        <v>6</v>
      </c>
      <c r="N19" s="102" t="s">
        <v>96</v>
      </c>
      <c r="P19" s="104"/>
      <c r="Q19" s="105">
        <f t="shared" si="3"/>
        <v>0</v>
      </c>
      <c r="R19" s="105">
        <f t="shared" si="4"/>
        <v>0</v>
      </c>
      <c r="S19" s="105">
        <f t="shared" si="5"/>
        <v>0</v>
      </c>
    </row>
    <row r="20" spans="1:19" s="102" customFormat="1" ht="12.75" x14ac:dyDescent="0.2">
      <c r="A20" s="95"/>
      <c r="B20" s="96"/>
      <c r="C20" s="97"/>
      <c r="D20" s="98"/>
      <c r="E20" s="98"/>
      <c r="F20" s="99"/>
      <c r="G20" s="100">
        <f t="shared" si="0"/>
        <v>0</v>
      </c>
      <c r="H20" s="101" t="e">
        <f ca="1">[1]!ConvertTOTEXT_Armenian(G20)</f>
        <v>#NAME?</v>
      </c>
      <c r="I20" s="101" t="e">
        <f t="shared" ca="1" si="2"/>
        <v>#NAME?</v>
      </c>
      <c r="K20" s="103">
        <f t="shared" si="1"/>
        <v>0</v>
      </c>
      <c r="L20" s="102">
        <v>7</v>
      </c>
      <c r="N20" s="102" t="s">
        <v>96</v>
      </c>
      <c r="P20" s="104"/>
      <c r="Q20" s="105">
        <f t="shared" si="3"/>
        <v>0</v>
      </c>
      <c r="R20" s="105">
        <f t="shared" si="4"/>
        <v>0</v>
      </c>
      <c r="S20" s="105">
        <f t="shared" si="5"/>
        <v>0</v>
      </c>
    </row>
    <row r="21" spans="1:19" s="102" customFormat="1" x14ac:dyDescent="0.2">
      <c r="A21" s="106"/>
      <c r="B21" s="107"/>
      <c r="C21" s="107"/>
      <c r="D21" s="108"/>
      <c r="E21" s="99"/>
      <c r="F21" s="99"/>
      <c r="G21" s="100">
        <f t="shared" si="0"/>
        <v>0</v>
      </c>
      <c r="H21" s="101" t="e">
        <f ca="1">[1]!ConvertTOTEXT_Armenian(G21)</f>
        <v>#NAME?</v>
      </c>
      <c r="I21" s="101" t="e">
        <f t="shared" ca="1" si="2"/>
        <v>#NAME?</v>
      </c>
      <c r="K21" s="103">
        <f t="shared" si="1"/>
        <v>0</v>
      </c>
      <c r="L21" s="102">
        <v>8</v>
      </c>
      <c r="N21" s="102" t="s">
        <v>96</v>
      </c>
      <c r="P21" s="105"/>
      <c r="Q21" s="105">
        <f t="shared" si="3"/>
        <v>0</v>
      </c>
      <c r="R21" s="105">
        <f t="shared" si="4"/>
        <v>0</v>
      </c>
      <c r="S21" s="105">
        <f t="shared" si="5"/>
        <v>0</v>
      </c>
    </row>
    <row r="22" spans="1:19" s="102" customFormat="1" x14ac:dyDescent="0.2">
      <c r="A22" s="106"/>
      <c r="B22" s="107"/>
      <c r="C22" s="107"/>
      <c r="D22" s="108"/>
      <c r="E22" s="99"/>
      <c r="F22" s="99"/>
      <c r="G22" s="100">
        <f t="shared" si="0"/>
        <v>0</v>
      </c>
      <c r="H22" s="101" t="e">
        <f ca="1">[1]!ConvertTOTEXT_Armenian(G22)</f>
        <v>#NAME?</v>
      </c>
      <c r="I22" s="101" t="e">
        <f t="shared" ca="1" si="2"/>
        <v>#NAME?</v>
      </c>
      <c r="K22" s="103">
        <f t="shared" si="1"/>
        <v>0</v>
      </c>
      <c r="L22" s="102">
        <v>9</v>
      </c>
      <c r="N22" s="102" t="s">
        <v>96</v>
      </c>
      <c r="P22" s="104"/>
      <c r="Q22" s="105">
        <f t="shared" si="3"/>
        <v>0</v>
      </c>
      <c r="R22" s="105">
        <f t="shared" si="4"/>
        <v>0</v>
      </c>
      <c r="S22" s="105">
        <f t="shared" si="5"/>
        <v>0</v>
      </c>
    </row>
    <row r="23" spans="1:19" s="102" customFormat="1" x14ac:dyDescent="0.2">
      <c r="A23" s="106"/>
      <c r="B23" s="107"/>
      <c r="C23" s="107"/>
      <c r="D23" s="108"/>
      <c r="E23" s="99"/>
      <c r="F23" s="99"/>
      <c r="G23" s="100">
        <f t="shared" si="0"/>
        <v>0</v>
      </c>
      <c r="H23" s="101" t="e">
        <f ca="1">[1]!ConvertTOTEXT_Armenian(G23)</f>
        <v>#NAME?</v>
      </c>
      <c r="I23" s="101" t="e">
        <f t="shared" ca="1" si="2"/>
        <v>#NAME?</v>
      </c>
      <c r="K23" s="103">
        <f t="shared" si="1"/>
        <v>0</v>
      </c>
      <c r="L23" s="102">
        <v>10</v>
      </c>
      <c r="N23" s="102" t="s">
        <v>96</v>
      </c>
      <c r="P23" s="104"/>
      <c r="Q23" s="105">
        <f t="shared" si="3"/>
        <v>0</v>
      </c>
      <c r="R23" s="105">
        <f t="shared" si="4"/>
        <v>0</v>
      </c>
      <c r="S23" s="105">
        <f t="shared" si="5"/>
        <v>0</v>
      </c>
    </row>
    <row r="24" spans="1:19" s="102" customFormat="1" x14ac:dyDescent="0.2">
      <c r="A24" s="109"/>
      <c r="B24" s="107"/>
      <c r="C24" s="107"/>
      <c r="D24" s="108"/>
      <c r="E24" s="99"/>
      <c r="F24" s="99"/>
      <c r="G24" s="100">
        <f t="shared" si="0"/>
        <v>0</v>
      </c>
      <c r="H24" s="101" t="e">
        <f ca="1">[1]!ConvertTOTEXT_Armenian(G24)</f>
        <v>#NAME?</v>
      </c>
      <c r="I24" s="101" t="e">
        <f t="shared" ca="1" si="2"/>
        <v>#NAME?</v>
      </c>
      <c r="K24" s="103">
        <f t="shared" si="1"/>
        <v>0</v>
      </c>
      <c r="L24" s="102">
        <v>11</v>
      </c>
      <c r="N24" s="102" t="s">
        <v>96</v>
      </c>
      <c r="P24" s="104"/>
      <c r="Q24" s="105">
        <f t="shared" si="3"/>
        <v>0</v>
      </c>
      <c r="R24" s="105">
        <f t="shared" si="4"/>
        <v>0</v>
      </c>
      <c r="S24" s="105">
        <f t="shared" si="5"/>
        <v>0</v>
      </c>
    </row>
    <row r="25" spans="1:19" s="102" customFormat="1" x14ac:dyDescent="0.2">
      <c r="A25" s="109"/>
      <c r="B25" s="107"/>
      <c r="C25" s="107"/>
      <c r="D25" s="108"/>
      <c r="E25" s="99"/>
      <c r="F25" s="99"/>
      <c r="G25" s="100">
        <f t="shared" si="0"/>
        <v>0</v>
      </c>
      <c r="H25" s="101" t="e">
        <f ca="1">[1]!ConvertTOTEXT_Armenian(G25)</f>
        <v>#NAME?</v>
      </c>
      <c r="I25" s="101" t="e">
        <f t="shared" ca="1" si="2"/>
        <v>#NAME?</v>
      </c>
      <c r="K25" s="103">
        <f t="shared" si="1"/>
        <v>0</v>
      </c>
      <c r="L25" s="102">
        <v>12</v>
      </c>
      <c r="N25" s="102" t="s">
        <v>96</v>
      </c>
      <c r="P25" s="104"/>
      <c r="Q25" s="105">
        <f t="shared" si="3"/>
        <v>0</v>
      </c>
      <c r="R25" s="105">
        <f t="shared" si="4"/>
        <v>0</v>
      </c>
      <c r="S25" s="105">
        <f t="shared" si="5"/>
        <v>0</v>
      </c>
    </row>
    <row r="26" spans="1:19" s="102" customFormat="1" x14ac:dyDescent="0.2">
      <c r="A26" s="109"/>
      <c r="B26" s="107"/>
      <c r="C26" s="107"/>
      <c r="D26" s="108"/>
      <c r="E26" s="99"/>
      <c r="F26" s="99"/>
      <c r="G26" s="100">
        <f t="shared" si="0"/>
        <v>0</v>
      </c>
      <c r="H26" s="101" t="e">
        <f ca="1">[1]!ConvertTOTEXT_Armenian(G26)</f>
        <v>#NAME?</v>
      </c>
      <c r="I26" s="101" t="e">
        <f t="shared" ca="1" si="2"/>
        <v>#NAME?</v>
      </c>
      <c r="K26" s="103">
        <f t="shared" si="1"/>
        <v>0</v>
      </c>
      <c r="L26" s="102">
        <v>13</v>
      </c>
      <c r="N26" s="102" t="s">
        <v>96</v>
      </c>
      <c r="P26" s="104"/>
      <c r="Q26" s="105">
        <f t="shared" si="3"/>
        <v>0</v>
      </c>
      <c r="R26" s="105">
        <f t="shared" si="4"/>
        <v>0</v>
      </c>
      <c r="S26" s="105">
        <f t="shared" si="5"/>
        <v>0</v>
      </c>
    </row>
    <row r="27" spans="1:19" s="102" customFormat="1" x14ac:dyDescent="0.2">
      <c r="A27" s="109"/>
      <c r="B27" s="107"/>
      <c r="C27" s="107"/>
      <c r="D27" s="108"/>
      <c r="E27" s="99"/>
      <c r="F27" s="99"/>
      <c r="G27" s="100">
        <f t="shared" si="0"/>
        <v>0</v>
      </c>
      <c r="H27" s="101" t="e">
        <f ca="1">[1]!ConvertTOTEXT_Armenian(G27)</f>
        <v>#NAME?</v>
      </c>
      <c r="I27" s="101" t="e">
        <f t="shared" ca="1" si="2"/>
        <v>#NAME?</v>
      </c>
      <c r="K27" s="103">
        <f t="shared" si="1"/>
        <v>0</v>
      </c>
      <c r="L27" s="102">
        <v>14</v>
      </c>
      <c r="N27" s="102" t="s">
        <v>96</v>
      </c>
      <c r="P27" s="105"/>
      <c r="Q27" s="105">
        <f t="shared" si="3"/>
        <v>0</v>
      </c>
      <c r="R27" s="105">
        <f t="shared" si="4"/>
        <v>0</v>
      </c>
      <c r="S27" s="105">
        <f t="shared" si="5"/>
        <v>0</v>
      </c>
    </row>
    <row r="28" spans="1:19" s="102" customFormat="1" x14ac:dyDescent="0.2">
      <c r="A28" s="109"/>
      <c r="B28" s="107"/>
      <c r="C28" s="107"/>
      <c r="D28" s="108"/>
      <c r="E28" s="99"/>
      <c r="F28" s="99"/>
      <c r="G28" s="100">
        <f t="shared" si="0"/>
        <v>0</v>
      </c>
      <c r="H28" s="101" t="e">
        <f ca="1">[1]!ConvertTOTEXT_Armenian(G28)</f>
        <v>#NAME?</v>
      </c>
      <c r="I28" s="101" t="e">
        <f t="shared" ca="1" si="2"/>
        <v>#NAME?</v>
      </c>
      <c r="K28" s="103">
        <f t="shared" si="1"/>
        <v>0</v>
      </c>
      <c r="L28" s="102">
        <v>15</v>
      </c>
      <c r="N28" s="102" t="s">
        <v>96</v>
      </c>
      <c r="P28" s="105"/>
      <c r="Q28" s="105">
        <f t="shared" si="3"/>
        <v>0</v>
      </c>
      <c r="R28" s="105">
        <f t="shared" si="4"/>
        <v>0</v>
      </c>
      <c r="S28" s="105">
        <f t="shared" si="5"/>
        <v>0</v>
      </c>
    </row>
    <row r="29" spans="1:19" s="102" customFormat="1" x14ac:dyDescent="0.2">
      <c r="A29" s="106"/>
      <c r="B29" s="107"/>
      <c r="C29" s="107"/>
      <c r="D29" s="108"/>
      <c r="E29" s="99"/>
      <c r="F29" s="99"/>
      <c r="G29" s="100">
        <f t="shared" si="0"/>
        <v>0</v>
      </c>
      <c r="H29" s="101" t="e">
        <f ca="1">[1]!ConvertTOTEXT_Armenian(G29)</f>
        <v>#NAME?</v>
      </c>
      <c r="I29" s="101" t="e">
        <f t="shared" ca="1" si="2"/>
        <v>#NAME?</v>
      </c>
      <c r="K29" s="103">
        <f t="shared" si="1"/>
        <v>0</v>
      </c>
      <c r="L29" s="102">
        <v>16</v>
      </c>
      <c r="N29" s="102" t="s">
        <v>96</v>
      </c>
      <c r="P29" s="105"/>
      <c r="Q29" s="105">
        <f t="shared" si="3"/>
        <v>0</v>
      </c>
      <c r="R29" s="105">
        <f t="shared" si="4"/>
        <v>0</v>
      </c>
      <c r="S29" s="105">
        <f t="shared" si="5"/>
        <v>0</v>
      </c>
    </row>
    <row r="30" spans="1:19" s="102" customFormat="1" x14ac:dyDescent="0.2">
      <c r="A30" s="110"/>
      <c r="B30" s="111"/>
      <c r="C30" s="111"/>
      <c r="D30" s="112"/>
      <c r="E30" s="113"/>
      <c r="F30" s="113"/>
      <c r="G30" s="114">
        <f t="shared" si="0"/>
        <v>0</v>
      </c>
      <c r="H30" s="101" t="e">
        <f ca="1">[1]!ConvertTOTEXT_Armenian(G30)</f>
        <v>#NAME?</v>
      </c>
      <c r="I30" s="101" t="e">
        <f t="shared" ca="1" si="2"/>
        <v>#NAME?</v>
      </c>
      <c r="K30" s="103">
        <f t="shared" si="1"/>
        <v>0</v>
      </c>
      <c r="L30" s="102">
        <v>17</v>
      </c>
      <c r="N30" s="102" t="s">
        <v>96</v>
      </c>
      <c r="P30" s="105"/>
      <c r="Q30" s="105">
        <f t="shared" si="3"/>
        <v>0</v>
      </c>
      <c r="R30" s="105">
        <f t="shared" si="4"/>
        <v>0</v>
      </c>
      <c r="S30" s="105">
        <f t="shared" si="5"/>
        <v>0</v>
      </c>
    </row>
    <row r="31" spans="1:19" s="102" customFormat="1" x14ac:dyDescent="0.2">
      <c r="A31" s="109"/>
      <c r="B31" s="108"/>
      <c r="C31" s="107"/>
      <c r="D31" s="105"/>
      <c r="E31" s="106"/>
      <c r="F31" s="106"/>
      <c r="G31" s="100">
        <f t="shared" si="0"/>
        <v>0</v>
      </c>
      <c r="H31" s="101" t="e">
        <f ca="1">[1]!ConvertTOTEXT_Armenian(G31)</f>
        <v>#NAME?</v>
      </c>
      <c r="I31" s="101" t="e">
        <f t="shared" ca="1" si="2"/>
        <v>#NAME?</v>
      </c>
      <c r="K31" s="103">
        <f t="shared" si="1"/>
        <v>0</v>
      </c>
      <c r="L31" s="102">
        <v>18</v>
      </c>
      <c r="N31" s="102" t="s">
        <v>96</v>
      </c>
      <c r="P31" s="105"/>
      <c r="Q31" s="105">
        <f t="shared" si="3"/>
        <v>0</v>
      </c>
      <c r="R31" s="105">
        <f t="shared" si="4"/>
        <v>0</v>
      </c>
      <c r="S31" s="105">
        <f t="shared" si="5"/>
        <v>0</v>
      </c>
    </row>
    <row r="32" spans="1:19" s="102" customFormat="1" x14ac:dyDescent="0.2">
      <c r="A32" s="109"/>
      <c r="B32" s="108"/>
      <c r="C32" s="107"/>
      <c r="D32" s="105"/>
      <c r="E32" s="106"/>
      <c r="F32" s="106"/>
      <c r="G32" s="100">
        <f t="shared" si="0"/>
        <v>0</v>
      </c>
      <c r="H32" s="101" t="e">
        <f ca="1">[1]!ConvertTOTEXT_Armenian(G32)</f>
        <v>#NAME?</v>
      </c>
      <c r="I32" s="101" t="e">
        <f t="shared" ca="1" si="2"/>
        <v>#NAME?</v>
      </c>
      <c r="K32" s="103">
        <f t="shared" si="1"/>
        <v>0</v>
      </c>
      <c r="L32" s="102">
        <v>19</v>
      </c>
      <c r="N32" s="102" t="s">
        <v>96</v>
      </c>
      <c r="P32" s="105"/>
      <c r="Q32" s="105">
        <f t="shared" si="3"/>
        <v>0</v>
      </c>
      <c r="R32" s="105">
        <f t="shared" si="4"/>
        <v>0</v>
      </c>
      <c r="S32" s="105">
        <f t="shared" si="5"/>
        <v>0</v>
      </c>
    </row>
    <row r="33" spans="1:19" s="102" customFormat="1" x14ac:dyDescent="0.2">
      <c r="A33" s="115"/>
      <c r="B33" s="105"/>
      <c r="C33" s="107"/>
      <c r="D33" s="105"/>
      <c r="E33" s="100"/>
      <c r="F33" s="100"/>
      <c r="G33" s="100">
        <f t="shared" si="0"/>
        <v>0</v>
      </c>
      <c r="H33" s="101" t="e">
        <f ca="1">[1]!ConvertTOTEXT_Armenian(G33)</f>
        <v>#NAME?</v>
      </c>
      <c r="I33" s="101" t="e">
        <f t="shared" ca="1" si="2"/>
        <v>#NAME?</v>
      </c>
      <c r="K33" s="103">
        <f t="shared" si="1"/>
        <v>0</v>
      </c>
      <c r="L33" s="102">
        <v>20</v>
      </c>
      <c r="N33" s="102" t="s">
        <v>96</v>
      </c>
      <c r="P33" s="105"/>
      <c r="Q33" s="105">
        <f t="shared" si="3"/>
        <v>0</v>
      </c>
      <c r="R33" s="105">
        <f t="shared" si="4"/>
        <v>0</v>
      </c>
      <c r="S33" s="105">
        <f t="shared" si="5"/>
        <v>0</v>
      </c>
    </row>
    <row r="34" spans="1:19" s="102" customFormat="1" x14ac:dyDescent="0.2">
      <c r="A34" s="115"/>
      <c r="B34" s="105"/>
      <c r="C34" s="107"/>
      <c r="D34" s="105"/>
      <c r="E34" s="100"/>
      <c r="F34" s="100"/>
      <c r="G34" s="100">
        <f t="shared" si="0"/>
        <v>0</v>
      </c>
      <c r="H34" s="101" t="e">
        <f ca="1">[1]!ConvertTOTEXT_Armenian(G34)</f>
        <v>#NAME?</v>
      </c>
      <c r="I34" s="101" t="e">
        <f t="shared" ca="1" si="2"/>
        <v>#NAME?</v>
      </c>
      <c r="K34" s="103">
        <f t="shared" si="1"/>
        <v>0</v>
      </c>
      <c r="L34" s="102">
        <v>21</v>
      </c>
      <c r="N34" s="102" t="s">
        <v>96</v>
      </c>
      <c r="P34" s="105"/>
      <c r="Q34" s="105">
        <f t="shared" si="3"/>
        <v>0</v>
      </c>
      <c r="R34" s="105">
        <f t="shared" si="4"/>
        <v>0</v>
      </c>
      <c r="S34" s="105">
        <f t="shared" si="5"/>
        <v>0</v>
      </c>
    </row>
    <row r="35" spans="1:19" s="102" customFormat="1" x14ac:dyDescent="0.2">
      <c r="A35" s="115"/>
      <c r="B35" s="105"/>
      <c r="C35" s="107"/>
      <c r="D35" s="105"/>
      <c r="E35" s="100"/>
      <c r="F35" s="100"/>
      <c r="G35" s="100">
        <f t="shared" si="0"/>
        <v>0</v>
      </c>
      <c r="H35" s="101" t="e">
        <f ca="1">[1]!ConvertTOTEXT_Armenian(G35)</f>
        <v>#NAME?</v>
      </c>
      <c r="I35" s="101" t="e">
        <f t="shared" ca="1" si="2"/>
        <v>#NAME?</v>
      </c>
      <c r="K35" s="103">
        <f t="shared" si="1"/>
        <v>0</v>
      </c>
      <c r="L35" s="102">
        <v>22</v>
      </c>
      <c r="N35" s="102" t="s">
        <v>96</v>
      </c>
      <c r="P35" s="105"/>
      <c r="Q35" s="105">
        <f t="shared" si="3"/>
        <v>0</v>
      </c>
      <c r="R35" s="105">
        <f t="shared" si="4"/>
        <v>0</v>
      </c>
      <c r="S35" s="105">
        <f t="shared" si="5"/>
        <v>0</v>
      </c>
    </row>
    <row r="36" spans="1:19" s="102" customFormat="1" x14ac:dyDescent="0.2">
      <c r="A36" s="115"/>
      <c r="B36" s="105"/>
      <c r="C36" s="107"/>
      <c r="D36" s="105"/>
      <c r="E36" s="100"/>
      <c r="F36" s="100"/>
      <c r="G36" s="100">
        <f t="shared" si="0"/>
        <v>0</v>
      </c>
      <c r="H36" s="101" t="e">
        <f ca="1">[1]!ConvertTOTEXT_Armenian(G36)</f>
        <v>#NAME?</v>
      </c>
      <c r="I36" s="101" t="e">
        <f t="shared" ca="1" si="2"/>
        <v>#NAME?</v>
      </c>
      <c r="K36" s="103">
        <f t="shared" si="1"/>
        <v>0</v>
      </c>
      <c r="L36" s="102">
        <v>23</v>
      </c>
      <c r="N36" s="102" t="s">
        <v>96</v>
      </c>
      <c r="P36" s="105"/>
      <c r="Q36" s="105">
        <f t="shared" si="3"/>
        <v>0</v>
      </c>
      <c r="R36" s="105">
        <f t="shared" si="4"/>
        <v>0</v>
      </c>
      <c r="S36" s="105">
        <f t="shared" si="5"/>
        <v>0</v>
      </c>
    </row>
    <row r="37" spans="1:19" s="102" customFormat="1" x14ac:dyDescent="0.2">
      <c r="A37" s="116"/>
      <c r="B37" s="105"/>
      <c r="C37" s="107"/>
      <c r="D37" s="105"/>
      <c r="E37" s="100"/>
      <c r="F37" s="100"/>
      <c r="G37" s="100">
        <f t="shared" si="0"/>
        <v>0</v>
      </c>
      <c r="H37" s="101" t="e">
        <f ca="1">[1]!ConvertTOTEXT_Armenian(G37)</f>
        <v>#NAME?</v>
      </c>
      <c r="I37" s="101" t="e">
        <f t="shared" ca="1" si="2"/>
        <v>#NAME?</v>
      </c>
      <c r="K37" s="103">
        <f t="shared" si="1"/>
        <v>0</v>
      </c>
      <c r="L37" s="102">
        <v>24</v>
      </c>
      <c r="N37" s="102" t="s">
        <v>96</v>
      </c>
      <c r="P37" s="105"/>
      <c r="Q37" s="105">
        <f t="shared" si="3"/>
        <v>0</v>
      </c>
      <c r="R37" s="105">
        <f t="shared" si="4"/>
        <v>0</v>
      </c>
      <c r="S37" s="105">
        <f t="shared" si="5"/>
        <v>0</v>
      </c>
    </row>
    <row r="38" spans="1:19" s="102" customFormat="1" x14ac:dyDescent="0.2">
      <c r="A38" s="116"/>
      <c r="B38" s="105"/>
      <c r="C38" s="107"/>
      <c r="D38" s="105"/>
      <c r="E38" s="100"/>
      <c r="F38" s="100"/>
      <c r="G38" s="100">
        <f t="shared" si="0"/>
        <v>0</v>
      </c>
      <c r="H38" s="101" t="e">
        <f ca="1">[1]!ConvertTOTEXT_Armenian(G38)</f>
        <v>#NAME?</v>
      </c>
      <c r="I38" s="101" t="e">
        <f t="shared" ca="1" si="2"/>
        <v>#NAME?</v>
      </c>
      <c r="K38" s="103">
        <f t="shared" si="1"/>
        <v>0</v>
      </c>
      <c r="L38" s="102">
        <v>25</v>
      </c>
      <c r="N38" s="102" t="s">
        <v>96</v>
      </c>
      <c r="P38" s="105"/>
      <c r="Q38" s="105">
        <f t="shared" si="3"/>
        <v>0</v>
      </c>
      <c r="R38" s="105">
        <f t="shared" si="4"/>
        <v>0</v>
      </c>
      <c r="S38" s="105">
        <f t="shared" si="5"/>
        <v>0</v>
      </c>
    </row>
    <row r="39" spans="1:19" s="102" customFormat="1" x14ac:dyDescent="0.2">
      <c r="A39" s="117"/>
      <c r="B39" s="105"/>
      <c r="C39" s="107"/>
      <c r="D39" s="105"/>
      <c r="E39" s="100"/>
      <c r="F39" s="100"/>
      <c r="G39" s="100">
        <f t="shared" si="0"/>
        <v>0</v>
      </c>
      <c r="H39" s="101" t="e">
        <f ca="1">[1]!ConvertTOTEXT_Armenian(G39)</f>
        <v>#NAME?</v>
      </c>
      <c r="I39" s="101" t="e">
        <f t="shared" ca="1" si="2"/>
        <v>#NAME?</v>
      </c>
      <c r="K39" s="103">
        <f t="shared" si="1"/>
        <v>0</v>
      </c>
      <c r="L39" s="102">
        <v>26</v>
      </c>
      <c r="N39" s="102" t="s">
        <v>96</v>
      </c>
      <c r="P39" s="105"/>
      <c r="Q39" s="105">
        <f t="shared" si="3"/>
        <v>0</v>
      </c>
      <c r="R39" s="105">
        <f t="shared" si="4"/>
        <v>0</v>
      </c>
      <c r="S39" s="105">
        <f t="shared" si="5"/>
        <v>0</v>
      </c>
    </row>
    <row r="40" spans="1:19" x14ac:dyDescent="0.2">
      <c r="G40" s="75">
        <f>SUM(G14:G39)</f>
        <v>30000</v>
      </c>
      <c r="H40" s="64"/>
      <c r="I40" s="64"/>
      <c r="Q40" s="85">
        <f>SUM(Q14:Q39)</f>
        <v>30000</v>
      </c>
      <c r="S40" s="85">
        <f>SUM(S14:S39)</f>
        <v>0</v>
      </c>
    </row>
    <row r="41" spans="1:19" x14ac:dyDescent="0.2">
      <c r="Q41" s="57" t="s">
        <v>97</v>
      </c>
      <c r="R41" s="57"/>
      <c r="S41" s="57" t="s">
        <v>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07"/>
  <sheetViews>
    <sheetView topLeftCell="A23" workbookViewId="0">
      <selection activeCell="F14" sqref="F14:F18"/>
    </sheetView>
  </sheetViews>
  <sheetFormatPr defaultRowHeight="12.75" x14ac:dyDescent="0.2"/>
  <cols>
    <col min="1" max="1" width="12.7109375" customWidth="1"/>
    <col min="2" max="2" width="24.5703125" customWidth="1"/>
    <col min="3" max="5" width="17.5703125" customWidth="1"/>
  </cols>
  <sheetData>
    <row r="1" spans="1:5" ht="15" x14ac:dyDescent="0.2">
      <c r="A1" s="49">
        <f>'գրենական ԺՄ'!L14</f>
        <v>1</v>
      </c>
      <c r="B1" s="50" t="s">
        <v>70</v>
      </c>
      <c r="C1" s="50"/>
      <c r="D1" s="50"/>
      <c r="E1" s="50"/>
    </row>
    <row r="2" spans="1:5" ht="21.75" customHeight="1" x14ac:dyDescent="0.2">
      <c r="A2" s="206" t="s">
        <v>71</v>
      </c>
      <c r="B2" s="206"/>
      <c r="C2" s="51" t="str">
        <f>'գրենական ԺՄ'!B14</f>
        <v xml:space="preserve">Կավիճ գրելու  1կգ  </v>
      </c>
      <c r="D2" s="51" t="s">
        <v>72</v>
      </c>
      <c r="E2" s="51"/>
    </row>
    <row r="3" spans="1:5" ht="68.25" customHeight="1" x14ac:dyDescent="0.2">
      <c r="A3" s="52" t="s">
        <v>73</v>
      </c>
      <c r="B3" s="52" t="s">
        <v>74</v>
      </c>
      <c r="C3" s="52" t="s">
        <v>75</v>
      </c>
      <c r="D3" s="52" t="s">
        <v>76</v>
      </c>
      <c r="E3" s="52" t="s">
        <v>77</v>
      </c>
    </row>
    <row r="4" spans="1:5" ht="22.5" x14ac:dyDescent="0.2">
      <c r="A4" s="52">
        <v>1</v>
      </c>
      <c r="B4" s="52" t="str">
        <f>'գրենական ԺՄ'!N14</f>
        <v>«Ժորա Վաչագանի Մխիթարյան» ԱՁ</v>
      </c>
      <c r="C4" s="21" t="s">
        <v>78</v>
      </c>
      <c r="D4" s="53"/>
      <c r="E4" s="53"/>
    </row>
    <row r="5" spans="1:5" x14ac:dyDescent="0.2">
      <c r="A5" s="54"/>
    </row>
    <row r="6" spans="1:5" ht="51.75" customHeight="1" x14ac:dyDescent="0.2">
      <c r="A6" s="52" t="s">
        <v>79</v>
      </c>
      <c r="B6" s="204" t="s">
        <v>74</v>
      </c>
      <c r="C6" s="204"/>
      <c r="D6" s="52" t="s">
        <v>80</v>
      </c>
      <c r="E6" s="52" t="s">
        <v>81</v>
      </c>
    </row>
    <row r="7" spans="1:5" x14ac:dyDescent="0.2">
      <c r="A7" s="52">
        <v>1</v>
      </c>
      <c r="B7" s="204" t="str">
        <f>B4</f>
        <v>«Ժորա Վաչագանի Մխիթարյան» ԱՁ</v>
      </c>
      <c r="C7" s="204"/>
      <c r="D7" s="53" t="s">
        <v>78</v>
      </c>
      <c r="E7" s="55">
        <f>'գրենական ԺՄ'!K14</f>
        <v>5</v>
      </c>
    </row>
    <row r="8" spans="1:5" x14ac:dyDescent="0.2">
      <c r="A8" s="207"/>
      <c r="B8" s="207"/>
      <c r="C8" s="207"/>
      <c r="D8" s="207"/>
      <c r="E8" s="207"/>
    </row>
    <row r="9" spans="1:5" ht="15" x14ac:dyDescent="0.2">
      <c r="A9" s="49">
        <f>'գրենական ԺՄ'!L15</f>
        <v>2</v>
      </c>
      <c r="B9" s="50" t="s">
        <v>70</v>
      </c>
      <c r="C9" s="50"/>
      <c r="D9" s="50"/>
      <c r="E9" s="50"/>
    </row>
    <row r="10" spans="1:5" ht="15" x14ac:dyDescent="0.2">
      <c r="A10" s="206" t="s">
        <v>71</v>
      </c>
      <c r="B10" s="206"/>
      <c r="C10" s="51" t="str">
        <f>'գրենական ԺՄ'!B15</f>
        <v>Ֆայլ</v>
      </c>
      <c r="D10" s="51" t="s">
        <v>72</v>
      </c>
      <c r="E10" s="51"/>
    </row>
    <row r="11" spans="1:5" ht="67.5" x14ac:dyDescent="0.2">
      <c r="A11" s="52" t="s">
        <v>73</v>
      </c>
      <c r="B11" s="52" t="s">
        <v>74</v>
      </c>
      <c r="C11" s="52" t="s">
        <v>75</v>
      </c>
      <c r="D11" s="52" t="s">
        <v>76</v>
      </c>
      <c r="E11" s="52" t="s">
        <v>77</v>
      </c>
    </row>
    <row r="12" spans="1:5" ht="22.5" x14ac:dyDescent="0.2">
      <c r="A12" s="52">
        <v>1</v>
      </c>
      <c r="B12" s="52" t="str">
        <f>'գրենական ԺՄ'!N15</f>
        <v>«Ժորա Վաչագանի Մխիթարյան» ԱՁ</v>
      </c>
      <c r="C12" s="21" t="s">
        <v>78</v>
      </c>
      <c r="D12" s="53"/>
      <c r="E12" s="53"/>
    </row>
    <row r="13" spans="1:5" x14ac:dyDescent="0.2">
      <c r="A13" s="54"/>
    </row>
    <row r="14" spans="1:5" ht="45" x14ac:dyDescent="0.2">
      <c r="A14" s="52" t="s">
        <v>79</v>
      </c>
      <c r="B14" s="204" t="s">
        <v>74</v>
      </c>
      <c r="C14" s="204"/>
      <c r="D14" s="52" t="s">
        <v>80</v>
      </c>
      <c r="E14" s="52" t="s">
        <v>81</v>
      </c>
    </row>
    <row r="15" spans="1:5" x14ac:dyDescent="0.2">
      <c r="A15" s="52">
        <v>1</v>
      </c>
      <c r="B15" s="204" t="str">
        <f>B12</f>
        <v>«Ժորա Վաչագանի Մխիթարյան» ԱՁ</v>
      </c>
      <c r="C15" s="204"/>
      <c r="D15" s="53" t="s">
        <v>78</v>
      </c>
      <c r="E15" s="55">
        <f>'գրենական ԺՄ'!K15</f>
        <v>4.8</v>
      </c>
    </row>
    <row r="16" spans="1:5" x14ac:dyDescent="0.2">
      <c r="A16" s="207"/>
      <c r="B16" s="207"/>
      <c r="C16" s="207"/>
      <c r="D16" s="207"/>
      <c r="E16" s="207"/>
    </row>
    <row r="17" spans="1:5" ht="15" x14ac:dyDescent="0.2">
      <c r="A17" s="49">
        <f>'գրենական ԺՄ'!L16</f>
        <v>3</v>
      </c>
      <c r="B17" s="50" t="s">
        <v>70</v>
      </c>
      <c r="C17" s="50"/>
      <c r="D17" s="50"/>
      <c r="E17" s="50"/>
    </row>
    <row r="18" spans="1:5" ht="15" x14ac:dyDescent="0.2">
      <c r="A18" s="206" t="s">
        <v>71</v>
      </c>
      <c r="B18" s="206"/>
      <c r="C18" s="51" t="str">
        <f>'գրենական ԺՄ'!B16</f>
        <v>Պապկա</v>
      </c>
      <c r="D18" s="51" t="s">
        <v>72</v>
      </c>
      <c r="E18" s="51"/>
    </row>
    <row r="19" spans="1:5" ht="67.5" x14ac:dyDescent="0.2">
      <c r="A19" s="52" t="s">
        <v>73</v>
      </c>
      <c r="B19" s="52" t="s">
        <v>74</v>
      </c>
      <c r="C19" s="52" t="s">
        <v>75</v>
      </c>
      <c r="D19" s="52" t="s">
        <v>76</v>
      </c>
      <c r="E19" s="52" t="s">
        <v>77</v>
      </c>
    </row>
    <row r="20" spans="1:5" ht="22.5" x14ac:dyDescent="0.2">
      <c r="A20" s="52">
        <v>1</v>
      </c>
      <c r="B20" s="52" t="str">
        <f>'գրենական ԺՄ'!N16</f>
        <v>«Ժորա Վաչագանի Մխիթարյան» ԱՁ</v>
      </c>
      <c r="C20" s="21" t="s">
        <v>78</v>
      </c>
      <c r="D20" s="53"/>
      <c r="E20" s="53"/>
    </row>
    <row r="21" spans="1:5" x14ac:dyDescent="0.2">
      <c r="A21" s="54"/>
    </row>
    <row r="22" spans="1:5" ht="45" x14ac:dyDescent="0.2">
      <c r="A22" s="52" t="s">
        <v>79</v>
      </c>
      <c r="B22" s="204" t="s">
        <v>74</v>
      </c>
      <c r="C22" s="204"/>
      <c r="D22" s="52" t="s">
        <v>80</v>
      </c>
      <c r="E22" s="52" t="s">
        <v>81</v>
      </c>
    </row>
    <row r="23" spans="1:5" x14ac:dyDescent="0.2">
      <c r="A23" s="52">
        <v>1</v>
      </c>
      <c r="B23" s="204" t="str">
        <f>B20</f>
        <v>«Ժորա Վաչագանի Մխիթարյան» ԱՁ</v>
      </c>
      <c r="C23" s="204"/>
      <c r="D23" s="53" t="s">
        <v>78</v>
      </c>
      <c r="E23" s="55">
        <f>'գրենական ԺՄ'!K16</f>
        <v>2.2000000000000002</v>
      </c>
    </row>
    <row r="24" spans="1:5" x14ac:dyDescent="0.2">
      <c r="A24" s="207"/>
      <c r="B24" s="207"/>
      <c r="C24" s="207"/>
      <c r="D24" s="207"/>
      <c r="E24" s="207"/>
    </row>
    <row r="25" spans="1:5" ht="15" x14ac:dyDescent="0.2">
      <c r="A25" s="49">
        <f>'գրենական ԺՄ'!L17</f>
        <v>4</v>
      </c>
      <c r="B25" s="50" t="s">
        <v>70</v>
      </c>
      <c r="C25" s="50"/>
      <c r="D25" s="50"/>
      <c r="E25" s="50"/>
    </row>
    <row r="26" spans="1:5" ht="15" x14ac:dyDescent="0.2">
      <c r="A26" s="206" t="s">
        <v>71</v>
      </c>
      <c r="B26" s="206"/>
      <c r="C26" s="51" t="str">
        <f>'գրենական ԺՄ'!B17</f>
        <v>Գրիչ</v>
      </c>
      <c r="D26" s="51" t="s">
        <v>72</v>
      </c>
      <c r="E26" s="51"/>
    </row>
    <row r="27" spans="1:5" ht="67.5" x14ac:dyDescent="0.2">
      <c r="A27" s="52" t="s">
        <v>73</v>
      </c>
      <c r="B27" s="52" t="s">
        <v>74</v>
      </c>
      <c r="C27" s="52" t="s">
        <v>75</v>
      </c>
      <c r="D27" s="52" t="s">
        <v>76</v>
      </c>
      <c r="E27" s="52" t="s">
        <v>77</v>
      </c>
    </row>
    <row r="28" spans="1:5" ht="22.5" x14ac:dyDescent="0.2">
      <c r="A28" s="52">
        <v>1</v>
      </c>
      <c r="B28" s="52" t="str">
        <f>'գրենական ԺՄ'!N17</f>
        <v>«Ժորա Վաչագանի Մխիթարյան» ԱՁ</v>
      </c>
      <c r="C28" s="21" t="s">
        <v>78</v>
      </c>
      <c r="D28" s="53"/>
      <c r="E28" s="53"/>
    </row>
    <row r="29" spans="1:5" x14ac:dyDescent="0.2">
      <c r="A29" s="54"/>
    </row>
    <row r="30" spans="1:5" ht="45" x14ac:dyDescent="0.2">
      <c r="A30" s="52" t="s">
        <v>79</v>
      </c>
      <c r="B30" s="204" t="s">
        <v>74</v>
      </c>
      <c r="C30" s="204"/>
      <c r="D30" s="52" t="s">
        <v>80</v>
      </c>
      <c r="E30" s="52" t="s">
        <v>81</v>
      </c>
    </row>
    <row r="31" spans="1:5" x14ac:dyDescent="0.2">
      <c r="A31" s="52">
        <v>1</v>
      </c>
      <c r="B31" s="204" t="str">
        <f>B28</f>
        <v>«Ժորա Վաչագանի Մխիթարյան» ԱՁ</v>
      </c>
      <c r="C31" s="204"/>
      <c r="D31" s="53" t="s">
        <v>78</v>
      </c>
      <c r="E31" s="55">
        <f>'գրենական ԺՄ'!K17</f>
        <v>1.2</v>
      </c>
    </row>
    <row r="32" spans="1:5" x14ac:dyDescent="0.2">
      <c r="A32" s="207"/>
      <c r="B32" s="207"/>
      <c r="C32" s="207"/>
      <c r="D32" s="207"/>
      <c r="E32" s="207"/>
    </row>
    <row r="33" spans="1:5" ht="15" x14ac:dyDescent="0.2">
      <c r="A33" s="49">
        <f>'գրենական ԺՄ'!L18</f>
        <v>5</v>
      </c>
      <c r="B33" s="50" t="s">
        <v>70</v>
      </c>
      <c r="C33" s="50"/>
      <c r="D33" s="50"/>
      <c r="E33" s="50"/>
    </row>
    <row r="34" spans="1:5" ht="15" x14ac:dyDescent="0.2">
      <c r="A34" s="206" t="s">
        <v>71</v>
      </c>
      <c r="B34" s="206"/>
      <c r="C34" s="51" t="str">
        <f>'գրենական ԺՄ'!B18</f>
        <v>Թուղթ  A4</v>
      </c>
      <c r="D34" s="51" t="s">
        <v>72</v>
      </c>
      <c r="E34" s="51"/>
    </row>
    <row r="35" spans="1:5" ht="67.5" x14ac:dyDescent="0.2">
      <c r="A35" s="52" t="s">
        <v>73</v>
      </c>
      <c r="B35" s="52" t="s">
        <v>74</v>
      </c>
      <c r="C35" s="52" t="s">
        <v>75</v>
      </c>
      <c r="D35" s="52" t="s">
        <v>76</v>
      </c>
      <c r="E35" s="52" t="s">
        <v>77</v>
      </c>
    </row>
    <row r="36" spans="1:5" ht="22.5" x14ac:dyDescent="0.2">
      <c r="A36" s="52">
        <v>1</v>
      </c>
      <c r="B36" s="52" t="str">
        <f>'գրենական ԺՄ'!N18</f>
        <v>«Ժորա Վաչագանի Մխիթարյան» ԱՁ</v>
      </c>
      <c r="C36" s="21" t="s">
        <v>78</v>
      </c>
      <c r="D36" s="53"/>
      <c r="E36" s="53"/>
    </row>
    <row r="37" spans="1:5" x14ac:dyDescent="0.2">
      <c r="A37" s="54"/>
    </row>
    <row r="38" spans="1:5" ht="45" x14ac:dyDescent="0.2">
      <c r="A38" s="52" t="s">
        <v>79</v>
      </c>
      <c r="B38" s="204" t="s">
        <v>74</v>
      </c>
      <c r="C38" s="204"/>
      <c r="D38" s="52" t="s">
        <v>80</v>
      </c>
      <c r="E38" s="52" t="s">
        <v>81</v>
      </c>
    </row>
    <row r="39" spans="1:5" x14ac:dyDescent="0.2">
      <c r="A39" s="52">
        <v>1</v>
      </c>
      <c r="B39" s="204" t="str">
        <f>B36</f>
        <v>«Ժորա Վաչագանի Մխիթարյան» ԱՁ</v>
      </c>
      <c r="C39" s="204"/>
      <c r="D39" s="53" t="s">
        <v>78</v>
      </c>
      <c r="E39" s="55">
        <f>'գրենական ԺՄ'!K18</f>
        <v>16.8</v>
      </c>
    </row>
    <row r="40" spans="1:5" x14ac:dyDescent="0.2">
      <c r="A40" s="207"/>
      <c r="B40" s="207"/>
      <c r="C40" s="207"/>
      <c r="D40" s="207"/>
      <c r="E40" s="207"/>
    </row>
    <row r="41" spans="1:5" ht="15" x14ac:dyDescent="0.2">
      <c r="A41" s="76">
        <f>'գրենական ԺՄ'!L19</f>
        <v>6</v>
      </c>
      <c r="B41" s="77" t="s">
        <v>70</v>
      </c>
      <c r="C41" s="77"/>
      <c r="D41" s="77"/>
      <c r="E41" s="77"/>
    </row>
    <row r="42" spans="1:5" ht="15" x14ac:dyDescent="0.2">
      <c r="A42" s="203" t="s">
        <v>92</v>
      </c>
      <c r="B42" s="203"/>
      <c r="C42" s="78">
        <f>'գրենական ԺՄ'!B19</f>
        <v>0</v>
      </c>
      <c r="D42" s="78" t="s">
        <v>72</v>
      </c>
      <c r="E42" s="78"/>
    </row>
    <row r="43" spans="1:5" ht="67.5" x14ac:dyDescent="0.2">
      <c r="A43" s="79" t="s">
        <v>73</v>
      </c>
      <c r="B43" s="79" t="s">
        <v>74</v>
      </c>
      <c r="C43" s="79" t="s">
        <v>93</v>
      </c>
      <c r="D43" s="79" t="s">
        <v>94</v>
      </c>
      <c r="E43" s="79" t="s">
        <v>77</v>
      </c>
    </row>
    <row r="44" spans="1:5" ht="22.5" x14ac:dyDescent="0.2">
      <c r="A44" s="79">
        <v>1</v>
      </c>
      <c r="B44" s="79" t="str">
        <f>'գրենական ԺՄ'!N19</f>
        <v>«Ժորա Վաչագանի Մխիթարյան» ԱՁ</v>
      </c>
      <c r="C44" s="80" t="s">
        <v>78</v>
      </c>
      <c r="D44" s="80"/>
      <c r="E44" s="80"/>
    </row>
    <row r="45" spans="1:5" x14ac:dyDescent="0.2">
      <c r="A45" s="81"/>
      <c r="B45" s="82"/>
      <c r="C45" s="82"/>
      <c r="D45" s="82"/>
      <c r="E45" s="82"/>
    </row>
    <row r="46" spans="1:5" ht="45" x14ac:dyDescent="0.2">
      <c r="A46" s="79" t="s">
        <v>79</v>
      </c>
      <c r="B46" s="202" t="s">
        <v>74</v>
      </c>
      <c r="C46" s="202"/>
      <c r="D46" s="79" t="s">
        <v>95</v>
      </c>
      <c r="E46" s="79" t="s">
        <v>81</v>
      </c>
    </row>
    <row r="47" spans="1:5" x14ac:dyDescent="0.2">
      <c r="A47" s="79">
        <v>1</v>
      </c>
      <c r="B47" s="202" t="str">
        <f>B44</f>
        <v>«Ժորա Վաչագանի Մխիթարյան» ԱՁ</v>
      </c>
      <c r="C47" s="202"/>
      <c r="D47" s="80" t="s">
        <v>78</v>
      </c>
      <c r="E47" s="83">
        <f>'գրենական ԺՄ'!K19</f>
        <v>0</v>
      </c>
    </row>
    <row r="48" spans="1:5" x14ac:dyDescent="0.2">
      <c r="A48" s="205"/>
      <c r="B48" s="205"/>
      <c r="C48" s="205"/>
      <c r="D48" s="205"/>
      <c r="E48" s="205"/>
    </row>
    <row r="49" spans="1:5" ht="15" x14ac:dyDescent="0.2">
      <c r="A49" s="76">
        <f>'գրենական ԺՄ'!L20</f>
        <v>7</v>
      </c>
      <c r="B49" s="77" t="s">
        <v>70</v>
      </c>
      <c r="C49" s="77"/>
      <c r="D49" s="77"/>
      <c r="E49" s="77"/>
    </row>
    <row r="50" spans="1:5" ht="15" x14ac:dyDescent="0.2">
      <c r="A50" s="203" t="s">
        <v>92</v>
      </c>
      <c r="B50" s="203"/>
      <c r="C50" s="78">
        <f>'գրենական ԺՄ'!B20</f>
        <v>0</v>
      </c>
      <c r="D50" s="78" t="s">
        <v>72</v>
      </c>
      <c r="E50" s="78"/>
    </row>
    <row r="51" spans="1:5" ht="67.5" x14ac:dyDescent="0.2">
      <c r="A51" s="79" t="s">
        <v>73</v>
      </c>
      <c r="B51" s="79" t="s">
        <v>74</v>
      </c>
      <c r="C51" s="79" t="s">
        <v>93</v>
      </c>
      <c r="D51" s="79" t="s">
        <v>94</v>
      </c>
      <c r="E51" s="79" t="s">
        <v>77</v>
      </c>
    </row>
    <row r="52" spans="1:5" ht="22.5" x14ac:dyDescent="0.2">
      <c r="A52" s="79">
        <v>1</v>
      </c>
      <c r="B52" s="79" t="str">
        <f>'գրենական ԺՄ'!N20</f>
        <v>«Ժորա Վաչագանի Մխիթարյան» ԱՁ</v>
      </c>
      <c r="C52" s="80" t="s">
        <v>78</v>
      </c>
      <c r="D52" s="80"/>
      <c r="E52" s="80"/>
    </row>
    <row r="53" spans="1:5" x14ac:dyDescent="0.2">
      <c r="A53" s="81"/>
      <c r="B53" s="82"/>
      <c r="C53" s="82"/>
      <c r="D53" s="82"/>
      <c r="E53" s="82"/>
    </row>
    <row r="54" spans="1:5" ht="45" x14ac:dyDescent="0.2">
      <c r="A54" s="79" t="s">
        <v>79</v>
      </c>
      <c r="B54" s="202" t="s">
        <v>74</v>
      </c>
      <c r="C54" s="202"/>
      <c r="D54" s="79" t="s">
        <v>95</v>
      </c>
      <c r="E54" s="79" t="s">
        <v>81</v>
      </c>
    </row>
    <row r="55" spans="1:5" x14ac:dyDescent="0.2">
      <c r="A55" s="79">
        <v>1</v>
      </c>
      <c r="B55" s="202" t="str">
        <f>B52</f>
        <v>«Ժորա Վաչագանի Մխիթարյան» ԱՁ</v>
      </c>
      <c r="C55" s="202"/>
      <c r="D55" s="80" t="s">
        <v>78</v>
      </c>
      <c r="E55" s="83">
        <f>'գրենական ԺՄ'!K20</f>
        <v>0</v>
      </c>
    </row>
    <row r="56" spans="1:5" x14ac:dyDescent="0.2">
      <c r="A56" s="205"/>
      <c r="B56" s="205"/>
      <c r="C56" s="205"/>
      <c r="D56" s="205"/>
      <c r="E56" s="205"/>
    </row>
    <row r="57" spans="1:5" ht="15" x14ac:dyDescent="0.2">
      <c r="A57" s="76">
        <f>'գրենական ԺՄ'!L21</f>
        <v>8</v>
      </c>
      <c r="B57" s="77" t="s">
        <v>70</v>
      </c>
      <c r="C57" s="77"/>
      <c r="D57" s="77"/>
      <c r="E57" s="77"/>
    </row>
    <row r="58" spans="1:5" ht="15" x14ac:dyDescent="0.2">
      <c r="A58" s="203" t="s">
        <v>92</v>
      </c>
      <c r="B58" s="203"/>
      <c r="C58" s="78">
        <f>'գրենական ԺՄ'!B21</f>
        <v>0</v>
      </c>
      <c r="D58" s="78" t="s">
        <v>72</v>
      </c>
      <c r="E58" s="78"/>
    </row>
    <row r="59" spans="1:5" ht="67.5" x14ac:dyDescent="0.2">
      <c r="A59" s="79" t="s">
        <v>73</v>
      </c>
      <c r="B59" s="79" t="s">
        <v>74</v>
      </c>
      <c r="C59" s="79" t="s">
        <v>93</v>
      </c>
      <c r="D59" s="79" t="s">
        <v>94</v>
      </c>
      <c r="E59" s="79" t="s">
        <v>77</v>
      </c>
    </row>
    <row r="60" spans="1:5" ht="22.5" x14ac:dyDescent="0.2">
      <c r="A60" s="79">
        <v>1</v>
      </c>
      <c r="B60" s="79" t="str">
        <f>'գրենական ԺՄ'!N21</f>
        <v>«Ժորա Վաչագանի Մխիթարյան» ԱՁ</v>
      </c>
      <c r="C60" s="80" t="s">
        <v>78</v>
      </c>
      <c r="D60" s="80"/>
      <c r="E60" s="80"/>
    </row>
    <row r="61" spans="1:5" x14ac:dyDescent="0.2">
      <c r="A61" s="81"/>
      <c r="B61" s="82"/>
      <c r="C61" s="82"/>
      <c r="D61" s="82"/>
      <c r="E61" s="82"/>
    </row>
    <row r="62" spans="1:5" ht="45" x14ac:dyDescent="0.2">
      <c r="A62" s="79" t="s">
        <v>79</v>
      </c>
      <c r="B62" s="202" t="s">
        <v>74</v>
      </c>
      <c r="C62" s="202"/>
      <c r="D62" s="79" t="s">
        <v>95</v>
      </c>
      <c r="E62" s="79" t="s">
        <v>81</v>
      </c>
    </row>
    <row r="63" spans="1:5" x14ac:dyDescent="0.2">
      <c r="A63" s="79">
        <v>1</v>
      </c>
      <c r="B63" s="202" t="str">
        <f>B60</f>
        <v>«Ժորա Վաչագանի Մխիթարյան» ԱՁ</v>
      </c>
      <c r="C63" s="202"/>
      <c r="D63" s="80" t="s">
        <v>78</v>
      </c>
      <c r="E63" s="83">
        <f>'գրենական ԺՄ'!K21</f>
        <v>0</v>
      </c>
    </row>
    <row r="64" spans="1:5" x14ac:dyDescent="0.2">
      <c r="A64" s="82"/>
      <c r="B64" s="82"/>
      <c r="C64" s="82"/>
      <c r="D64" s="82"/>
      <c r="E64" s="82"/>
    </row>
    <row r="65" spans="1:5" ht="15" x14ac:dyDescent="0.2">
      <c r="A65" s="76">
        <f>'գրենական ԺՄ'!L22</f>
        <v>9</v>
      </c>
      <c r="B65" s="77" t="s">
        <v>70</v>
      </c>
      <c r="C65" s="77"/>
      <c r="D65" s="77"/>
      <c r="E65" s="77"/>
    </row>
    <row r="66" spans="1:5" ht="15" x14ac:dyDescent="0.2">
      <c r="A66" s="203" t="s">
        <v>92</v>
      </c>
      <c r="B66" s="203"/>
      <c r="C66" s="78">
        <f>'գրենական ԺՄ'!B22</f>
        <v>0</v>
      </c>
      <c r="D66" s="78" t="s">
        <v>72</v>
      </c>
      <c r="E66" s="78"/>
    </row>
    <row r="67" spans="1:5" ht="67.5" x14ac:dyDescent="0.2">
      <c r="A67" s="79" t="s">
        <v>73</v>
      </c>
      <c r="B67" s="79" t="s">
        <v>74</v>
      </c>
      <c r="C67" s="79" t="s">
        <v>93</v>
      </c>
      <c r="D67" s="79" t="s">
        <v>94</v>
      </c>
      <c r="E67" s="79" t="s">
        <v>77</v>
      </c>
    </row>
    <row r="68" spans="1:5" ht="22.5" x14ac:dyDescent="0.2">
      <c r="A68" s="79">
        <v>1</v>
      </c>
      <c r="B68" s="79" t="str">
        <f>'գրենական ԺՄ'!N22</f>
        <v>«Ժորա Վաչագանի Մխիթարյան» ԱՁ</v>
      </c>
      <c r="C68" s="80" t="s">
        <v>78</v>
      </c>
      <c r="D68" s="80"/>
      <c r="E68" s="80"/>
    </row>
    <row r="69" spans="1:5" x14ac:dyDescent="0.2">
      <c r="A69" s="81"/>
      <c r="B69" s="82"/>
      <c r="C69" s="82"/>
      <c r="D69" s="82"/>
      <c r="E69" s="82"/>
    </row>
    <row r="70" spans="1:5" ht="45" x14ac:dyDescent="0.2">
      <c r="A70" s="79" t="s">
        <v>79</v>
      </c>
      <c r="B70" s="202" t="s">
        <v>74</v>
      </c>
      <c r="C70" s="202"/>
      <c r="D70" s="79" t="s">
        <v>95</v>
      </c>
      <c r="E70" s="79" t="s">
        <v>81</v>
      </c>
    </row>
    <row r="71" spans="1:5" x14ac:dyDescent="0.2">
      <c r="A71" s="79">
        <v>1</v>
      </c>
      <c r="B71" s="202" t="str">
        <f>B68</f>
        <v>«Ժորա Վաչագանի Մխիթարյան» ԱՁ</v>
      </c>
      <c r="C71" s="202"/>
      <c r="D71" s="80" t="s">
        <v>78</v>
      </c>
      <c r="E71" s="83">
        <f>'գրենական ԺՄ'!K22</f>
        <v>0</v>
      </c>
    </row>
    <row r="72" spans="1:5" x14ac:dyDescent="0.2">
      <c r="A72" s="205"/>
      <c r="B72" s="205"/>
      <c r="C72" s="205"/>
      <c r="D72" s="205"/>
      <c r="E72" s="205"/>
    </row>
    <row r="73" spans="1:5" ht="15" x14ac:dyDescent="0.2">
      <c r="A73" s="76">
        <f>'գրենական ԺՄ'!L23</f>
        <v>10</v>
      </c>
      <c r="B73" s="77" t="s">
        <v>70</v>
      </c>
      <c r="C73" s="77"/>
      <c r="D73" s="77"/>
      <c r="E73" s="77"/>
    </row>
    <row r="74" spans="1:5" ht="15" x14ac:dyDescent="0.2">
      <c r="A74" s="203" t="s">
        <v>92</v>
      </c>
      <c r="B74" s="203"/>
      <c r="C74" s="78">
        <f>'գրենական ԺՄ'!B23</f>
        <v>0</v>
      </c>
      <c r="D74" s="78" t="s">
        <v>72</v>
      </c>
      <c r="E74" s="78"/>
    </row>
    <row r="75" spans="1:5" ht="67.5" x14ac:dyDescent="0.2">
      <c r="A75" s="79" t="s">
        <v>73</v>
      </c>
      <c r="B75" s="79" t="s">
        <v>74</v>
      </c>
      <c r="C75" s="79" t="s">
        <v>93</v>
      </c>
      <c r="D75" s="79" t="s">
        <v>94</v>
      </c>
      <c r="E75" s="79" t="s">
        <v>77</v>
      </c>
    </row>
    <row r="76" spans="1:5" ht="22.5" x14ac:dyDescent="0.2">
      <c r="A76" s="79">
        <v>1</v>
      </c>
      <c r="B76" s="79" t="str">
        <f>'գրենական ԺՄ'!N23</f>
        <v>«Ժորա Վաչագանի Մխիթարյան» ԱՁ</v>
      </c>
      <c r="C76" s="80" t="s">
        <v>78</v>
      </c>
      <c r="D76" s="80"/>
      <c r="E76" s="80"/>
    </row>
    <row r="77" spans="1:5" x14ac:dyDescent="0.2">
      <c r="A77" s="81"/>
      <c r="B77" s="82"/>
      <c r="C77" s="82"/>
      <c r="D77" s="82"/>
      <c r="E77" s="82"/>
    </row>
    <row r="78" spans="1:5" ht="45" x14ac:dyDescent="0.2">
      <c r="A78" s="79" t="s">
        <v>79</v>
      </c>
      <c r="B78" s="202" t="s">
        <v>74</v>
      </c>
      <c r="C78" s="202"/>
      <c r="D78" s="79" t="s">
        <v>95</v>
      </c>
      <c r="E78" s="79" t="s">
        <v>81</v>
      </c>
    </row>
    <row r="79" spans="1:5" x14ac:dyDescent="0.2">
      <c r="A79" s="79">
        <v>1</v>
      </c>
      <c r="B79" s="202" t="str">
        <f>B76</f>
        <v>«Ժորա Վաչագանի Մխիթարյան» ԱՁ</v>
      </c>
      <c r="C79" s="202"/>
      <c r="D79" s="80" t="s">
        <v>78</v>
      </c>
      <c r="E79" s="83">
        <f>'գրենական ԺՄ'!K23</f>
        <v>0</v>
      </c>
    </row>
    <row r="80" spans="1:5" x14ac:dyDescent="0.2">
      <c r="A80" s="205"/>
      <c r="B80" s="205"/>
      <c r="C80" s="205"/>
      <c r="D80" s="205"/>
      <c r="E80" s="205"/>
    </row>
    <row r="81" spans="1:5" ht="15" x14ac:dyDescent="0.2">
      <c r="A81" s="76">
        <f>'գրենական ԺՄ'!L24</f>
        <v>11</v>
      </c>
      <c r="B81" s="77" t="s">
        <v>70</v>
      </c>
      <c r="C81" s="77"/>
      <c r="D81" s="77"/>
      <c r="E81" s="77"/>
    </row>
    <row r="82" spans="1:5" ht="15" x14ac:dyDescent="0.2">
      <c r="A82" s="203" t="s">
        <v>92</v>
      </c>
      <c r="B82" s="203"/>
      <c r="C82" s="84">
        <f>'գրենական ԺՄ'!B24</f>
        <v>0</v>
      </c>
      <c r="D82" s="78" t="s">
        <v>72</v>
      </c>
      <c r="E82" s="78"/>
    </row>
    <row r="83" spans="1:5" ht="67.5" x14ac:dyDescent="0.2">
      <c r="A83" s="79" t="s">
        <v>73</v>
      </c>
      <c r="B83" s="79" t="s">
        <v>74</v>
      </c>
      <c r="C83" s="79" t="s">
        <v>93</v>
      </c>
      <c r="D83" s="79" t="s">
        <v>94</v>
      </c>
      <c r="E83" s="79" t="s">
        <v>77</v>
      </c>
    </row>
    <row r="84" spans="1:5" ht="22.5" x14ac:dyDescent="0.2">
      <c r="A84" s="79">
        <v>1</v>
      </c>
      <c r="B84" s="79" t="str">
        <f>'գրենական ԺՄ'!N24</f>
        <v>«Ժորա Վաչագանի Մխիթարյան» ԱՁ</v>
      </c>
      <c r="C84" s="80" t="s">
        <v>78</v>
      </c>
      <c r="D84" s="80"/>
      <c r="E84" s="80"/>
    </row>
    <row r="85" spans="1:5" x14ac:dyDescent="0.2">
      <c r="A85" s="81"/>
      <c r="B85" s="82"/>
      <c r="C85" s="82"/>
      <c r="D85" s="82"/>
      <c r="E85" s="82"/>
    </row>
    <row r="86" spans="1:5" ht="45" x14ac:dyDescent="0.2">
      <c r="A86" s="79" t="s">
        <v>79</v>
      </c>
      <c r="B86" s="202" t="s">
        <v>74</v>
      </c>
      <c r="C86" s="202"/>
      <c r="D86" s="79" t="s">
        <v>95</v>
      </c>
      <c r="E86" s="79" t="s">
        <v>81</v>
      </c>
    </row>
    <row r="87" spans="1:5" x14ac:dyDescent="0.2">
      <c r="A87" s="79">
        <v>1</v>
      </c>
      <c r="B87" s="202" t="str">
        <f>B84</f>
        <v>«Ժորա Վաչագանի Մխիթարյան» ԱՁ</v>
      </c>
      <c r="C87" s="202"/>
      <c r="D87" s="80" t="s">
        <v>78</v>
      </c>
      <c r="E87" s="83">
        <f>'գրենական ԺՄ'!K24</f>
        <v>0</v>
      </c>
    </row>
    <row r="88" spans="1:5" x14ac:dyDescent="0.2">
      <c r="A88" s="205"/>
      <c r="B88" s="205"/>
      <c r="C88" s="205"/>
      <c r="D88" s="205"/>
      <c r="E88" s="205"/>
    </row>
    <row r="89" spans="1:5" ht="15" x14ac:dyDescent="0.2">
      <c r="A89" s="76">
        <f>'գրենական ԺՄ'!L25</f>
        <v>12</v>
      </c>
      <c r="B89" s="77" t="s">
        <v>70</v>
      </c>
      <c r="C89" s="77"/>
      <c r="D89" s="77"/>
      <c r="E89" s="77"/>
    </row>
    <row r="90" spans="1:5" ht="15" x14ac:dyDescent="0.2">
      <c r="A90" s="203" t="s">
        <v>92</v>
      </c>
      <c r="B90" s="203"/>
      <c r="C90" s="78">
        <f>'գրենական ԺՄ'!B25</f>
        <v>0</v>
      </c>
      <c r="D90" s="78" t="s">
        <v>72</v>
      </c>
      <c r="E90" s="78"/>
    </row>
    <row r="91" spans="1:5" ht="67.5" x14ac:dyDescent="0.2">
      <c r="A91" s="79" t="s">
        <v>73</v>
      </c>
      <c r="B91" s="79" t="s">
        <v>74</v>
      </c>
      <c r="C91" s="79" t="s">
        <v>93</v>
      </c>
      <c r="D91" s="79" t="s">
        <v>94</v>
      </c>
      <c r="E91" s="79" t="s">
        <v>77</v>
      </c>
    </row>
    <row r="92" spans="1:5" ht="22.5" x14ac:dyDescent="0.2">
      <c r="A92" s="79">
        <v>1</v>
      </c>
      <c r="B92" s="79" t="str">
        <f>'գրենական ԺՄ'!N25</f>
        <v>«Ժորա Վաչագանի Մխիթարյան» ԱՁ</v>
      </c>
      <c r="C92" s="80" t="s">
        <v>78</v>
      </c>
      <c r="D92" s="80"/>
      <c r="E92" s="80"/>
    </row>
    <row r="93" spans="1:5" x14ac:dyDescent="0.2">
      <c r="A93" s="81"/>
      <c r="B93" s="82"/>
      <c r="C93" s="82"/>
      <c r="D93" s="82"/>
      <c r="E93" s="82"/>
    </row>
    <row r="94" spans="1:5" ht="45" x14ac:dyDescent="0.2">
      <c r="A94" s="79" t="s">
        <v>79</v>
      </c>
      <c r="B94" s="202" t="s">
        <v>74</v>
      </c>
      <c r="C94" s="202"/>
      <c r="D94" s="79" t="s">
        <v>95</v>
      </c>
      <c r="E94" s="79" t="s">
        <v>81</v>
      </c>
    </row>
    <row r="95" spans="1:5" x14ac:dyDescent="0.2">
      <c r="A95" s="79">
        <v>1</v>
      </c>
      <c r="B95" s="202" t="str">
        <f>B92</f>
        <v>«Ժորա Վաչագանի Մխիթարյան» ԱՁ</v>
      </c>
      <c r="C95" s="202"/>
      <c r="D95" s="80" t="s">
        <v>78</v>
      </c>
      <c r="E95" s="83">
        <f>'գրենական ԺՄ'!K25</f>
        <v>0</v>
      </c>
    </row>
    <row r="96" spans="1:5" x14ac:dyDescent="0.2">
      <c r="A96" s="205"/>
      <c r="B96" s="205"/>
      <c r="C96" s="205"/>
      <c r="D96" s="205"/>
      <c r="E96" s="205"/>
    </row>
    <row r="97" spans="1:5" ht="15" x14ac:dyDescent="0.2">
      <c r="A97" s="76">
        <f>'գրենական ԺՄ'!L26</f>
        <v>13</v>
      </c>
      <c r="B97" s="77" t="s">
        <v>70</v>
      </c>
      <c r="C97" s="77"/>
      <c r="D97" s="77"/>
      <c r="E97" s="77"/>
    </row>
    <row r="98" spans="1:5" ht="15" x14ac:dyDescent="0.2">
      <c r="A98" s="203" t="s">
        <v>92</v>
      </c>
      <c r="B98" s="203"/>
      <c r="C98" s="78">
        <f>'գրենական ԺՄ'!B26</f>
        <v>0</v>
      </c>
      <c r="D98" s="78" t="s">
        <v>72</v>
      </c>
      <c r="E98" s="78"/>
    </row>
    <row r="99" spans="1:5" ht="67.5" x14ac:dyDescent="0.2">
      <c r="A99" s="79" t="s">
        <v>73</v>
      </c>
      <c r="B99" s="79" t="s">
        <v>74</v>
      </c>
      <c r="C99" s="79" t="s">
        <v>93</v>
      </c>
      <c r="D99" s="79" t="s">
        <v>94</v>
      </c>
      <c r="E99" s="79" t="s">
        <v>77</v>
      </c>
    </row>
    <row r="100" spans="1:5" ht="22.5" x14ac:dyDescent="0.2">
      <c r="A100" s="79">
        <v>1</v>
      </c>
      <c r="B100" s="79" t="str">
        <f>'գրենական ԺՄ'!N26</f>
        <v>«Ժորա Վաչագանի Մխիթարյան» ԱՁ</v>
      </c>
      <c r="C100" s="80" t="s">
        <v>78</v>
      </c>
      <c r="D100" s="80"/>
      <c r="E100" s="80"/>
    </row>
    <row r="101" spans="1:5" x14ac:dyDescent="0.2">
      <c r="A101" s="81"/>
      <c r="B101" s="82"/>
      <c r="C101" s="82"/>
      <c r="D101" s="82"/>
      <c r="E101" s="82"/>
    </row>
    <row r="102" spans="1:5" ht="45" x14ac:dyDescent="0.2">
      <c r="A102" s="79" t="s">
        <v>79</v>
      </c>
      <c r="B102" s="202" t="s">
        <v>74</v>
      </c>
      <c r="C102" s="202"/>
      <c r="D102" s="79" t="s">
        <v>95</v>
      </c>
      <c r="E102" s="79" t="s">
        <v>81</v>
      </c>
    </row>
    <row r="103" spans="1:5" x14ac:dyDescent="0.2">
      <c r="A103" s="79">
        <v>1</v>
      </c>
      <c r="B103" s="202" t="str">
        <f>B100</f>
        <v>«Ժորա Վաչագանի Մխիթարյան» ԱՁ</v>
      </c>
      <c r="C103" s="202"/>
      <c r="D103" s="80" t="s">
        <v>78</v>
      </c>
      <c r="E103" s="83">
        <f>'գրենական ԺՄ'!K26</f>
        <v>0</v>
      </c>
    </row>
    <row r="104" spans="1:5" x14ac:dyDescent="0.2">
      <c r="A104" s="205"/>
      <c r="B104" s="205"/>
      <c r="C104" s="205"/>
      <c r="D104" s="205"/>
      <c r="E104" s="205"/>
    </row>
    <row r="105" spans="1:5" ht="15" x14ac:dyDescent="0.2">
      <c r="A105" s="76">
        <f>'գրենական ԺՄ'!L27</f>
        <v>14</v>
      </c>
      <c r="B105" s="77" t="s">
        <v>70</v>
      </c>
      <c r="C105" s="77"/>
      <c r="D105" s="77"/>
      <c r="E105" s="77"/>
    </row>
    <row r="106" spans="1:5" ht="15" x14ac:dyDescent="0.2">
      <c r="A106" s="203" t="s">
        <v>92</v>
      </c>
      <c r="B106" s="203"/>
      <c r="C106" s="78">
        <f>'գրենական ԺՄ'!B27</f>
        <v>0</v>
      </c>
      <c r="D106" s="78" t="s">
        <v>72</v>
      </c>
      <c r="E106" s="78"/>
    </row>
    <row r="107" spans="1:5" ht="67.5" x14ac:dyDescent="0.2">
      <c r="A107" s="79" t="s">
        <v>73</v>
      </c>
      <c r="B107" s="79" t="s">
        <v>74</v>
      </c>
      <c r="C107" s="79" t="s">
        <v>93</v>
      </c>
      <c r="D107" s="79" t="s">
        <v>94</v>
      </c>
      <c r="E107" s="79" t="s">
        <v>77</v>
      </c>
    </row>
    <row r="108" spans="1:5" ht="22.5" x14ac:dyDescent="0.2">
      <c r="A108" s="79">
        <v>1</v>
      </c>
      <c r="B108" s="79" t="str">
        <f>'գրենական ԺՄ'!N27</f>
        <v>«Ժորա Վաչագանի Մխիթարյան» ԱՁ</v>
      </c>
      <c r="C108" s="80" t="s">
        <v>78</v>
      </c>
      <c r="D108" s="80"/>
      <c r="E108" s="80"/>
    </row>
    <row r="109" spans="1:5" x14ac:dyDescent="0.2">
      <c r="A109" s="81"/>
      <c r="B109" s="82"/>
      <c r="C109" s="82"/>
      <c r="D109" s="82"/>
      <c r="E109" s="82"/>
    </row>
    <row r="110" spans="1:5" ht="45" x14ac:dyDescent="0.2">
      <c r="A110" s="79" t="s">
        <v>79</v>
      </c>
      <c r="B110" s="202" t="s">
        <v>74</v>
      </c>
      <c r="C110" s="202"/>
      <c r="D110" s="79" t="s">
        <v>95</v>
      </c>
      <c r="E110" s="79" t="s">
        <v>81</v>
      </c>
    </row>
    <row r="111" spans="1:5" x14ac:dyDescent="0.2">
      <c r="A111" s="79">
        <v>1</v>
      </c>
      <c r="B111" s="202" t="str">
        <f>B108</f>
        <v>«Ժորա Վաչագանի Մխիթարյան» ԱՁ</v>
      </c>
      <c r="C111" s="202"/>
      <c r="D111" s="80" t="s">
        <v>78</v>
      </c>
      <c r="E111" s="83">
        <f>'գրենական ԺՄ'!K27</f>
        <v>0</v>
      </c>
    </row>
    <row r="112" spans="1:5" x14ac:dyDescent="0.2">
      <c r="A112" s="82"/>
      <c r="B112" s="82"/>
      <c r="C112" s="82"/>
      <c r="D112" s="82"/>
      <c r="E112" s="82"/>
    </row>
    <row r="113" spans="1:5" ht="15" x14ac:dyDescent="0.2">
      <c r="A113" s="76">
        <f>'գրենական ԺՄ'!L28</f>
        <v>15</v>
      </c>
      <c r="B113" s="77" t="s">
        <v>70</v>
      </c>
      <c r="C113" s="77"/>
      <c r="D113" s="77"/>
      <c r="E113" s="77"/>
    </row>
    <row r="114" spans="1:5" ht="15" x14ac:dyDescent="0.2">
      <c r="A114" s="203" t="s">
        <v>92</v>
      </c>
      <c r="B114" s="203"/>
      <c r="C114" s="78">
        <f>'գրենական ԺՄ'!B28</f>
        <v>0</v>
      </c>
      <c r="D114" s="78" t="s">
        <v>72</v>
      </c>
      <c r="E114" s="78"/>
    </row>
    <row r="115" spans="1:5" ht="67.5" x14ac:dyDescent="0.2">
      <c r="A115" s="79" t="s">
        <v>73</v>
      </c>
      <c r="B115" s="79" t="s">
        <v>74</v>
      </c>
      <c r="C115" s="79" t="s">
        <v>93</v>
      </c>
      <c r="D115" s="79" t="s">
        <v>94</v>
      </c>
      <c r="E115" s="79" t="s">
        <v>77</v>
      </c>
    </row>
    <row r="116" spans="1:5" ht="22.5" x14ac:dyDescent="0.2">
      <c r="A116" s="79">
        <v>1</v>
      </c>
      <c r="B116" s="79" t="str">
        <f>'գրենական ԺՄ'!N28</f>
        <v>«Ժորա Վաչագանի Մխիթարյան» ԱՁ</v>
      </c>
      <c r="C116" s="80" t="s">
        <v>78</v>
      </c>
      <c r="D116" s="80"/>
      <c r="E116" s="80"/>
    </row>
    <row r="117" spans="1:5" x14ac:dyDescent="0.2">
      <c r="A117" s="81"/>
      <c r="B117" s="82"/>
      <c r="C117" s="82"/>
      <c r="D117" s="82"/>
      <c r="E117" s="82"/>
    </row>
    <row r="118" spans="1:5" ht="45" x14ac:dyDescent="0.2">
      <c r="A118" s="79" t="s">
        <v>79</v>
      </c>
      <c r="B118" s="202" t="s">
        <v>74</v>
      </c>
      <c r="C118" s="202"/>
      <c r="D118" s="79" t="s">
        <v>95</v>
      </c>
      <c r="E118" s="79" t="s">
        <v>81</v>
      </c>
    </row>
    <row r="119" spans="1:5" x14ac:dyDescent="0.2">
      <c r="A119" s="79">
        <v>1</v>
      </c>
      <c r="B119" s="202" t="str">
        <f>B116</f>
        <v>«Ժորա Վաչագանի Մխիթարյան» ԱՁ</v>
      </c>
      <c r="C119" s="202"/>
      <c r="D119" s="80" t="s">
        <v>78</v>
      </c>
      <c r="E119" s="83">
        <f>'գրենական ԺՄ'!K28</f>
        <v>0</v>
      </c>
    </row>
    <row r="120" spans="1:5" x14ac:dyDescent="0.2">
      <c r="A120" s="205"/>
      <c r="B120" s="205"/>
      <c r="C120" s="205"/>
      <c r="D120" s="205"/>
      <c r="E120" s="205"/>
    </row>
    <row r="121" spans="1:5" ht="15" x14ac:dyDescent="0.2">
      <c r="A121" s="76">
        <f>'գրենական ԺՄ'!L29</f>
        <v>16</v>
      </c>
      <c r="B121" s="77" t="s">
        <v>70</v>
      </c>
      <c r="C121" s="77"/>
      <c r="D121" s="77"/>
      <c r="E121" s="77"/>
    </row>
    <row r="122" spans="1:5" ht="15" x14ac:dyDescent="0.2">
      <c r="A122" s="203" t="s">
        <v>92</v>
      </c>
      <c r="B122" s="203"/>
      <c r="C122" s="78">
        <f>'գրենական ԺՄ'!B29</f>
        <v>0</v>
      </c>
      <c r="D122" s="78" t="s">
        <v>72</v>
      </c>
      <c r="E122" s="78"/>
    </row>
    <row r="123" spans="1:5" ht="67.5" x14ac:dyDescent="0.2">
      <c r="A123" s="79" t="s">
        <v>73</v>
      </c>
      <c r="B123" s="79" t="s">
        <v>74</v>
      </c>
      <c r="C123" s="79" t="s">
        <v>93</v>
      </c>
      <c r="D123" s="79" t="s">
        <v>94</v>
      </c>
      <c r="E123" s="79" t="s">
        <v>77</v>
      </c>
    </row>
    <row r="124" spans="1:5" ht="22.5" x14ac:dyDescent="0.2">
      <c r="A124" s="79">
        <v>1</v>
      </c>
      <c r="B124" s="79" t="str">
        <f>'գրենական ԺՄ'!N29</f>
        <v>«Ժորա Վաչագանի Մխիթարյան» ԱՁ</v>
      </c>
      <c r="C124" s="80" t="s">
        <v>78</v>
      </c>
      <c r="D124" s="80"/>
      <c r="E124" s="80"/>
    </row>
    <row r="125" spans="1:5" x14ac:dyDescent="0.2">
      <c r="A125" s="81"/>
      <c r="B125" s="82"/>
      <c r="C125" s="82"/>
      <c r="D125" s="82"/>
      <c r="E125" s="82"/>
    </row>
    <row r="126" spans="1:5" ht="45" x14ac:dyDescent="0.2">
      <c r="A126" s="79" t="s">
        <v>79</v>
      </c>
      <c r="B126" s="202" t="s">
        <v>74</v>
      </c>
      <c r="C126" s="202"/>
      <c r="D126" s="79" t="s">
        <v>95</v>
      </c>
      <c r="E126" s="79" t="s">
        <v>81</v>
      </c>
    </row>
    <row r="127" spans="1:5" x14ac:dyDescent="0.2">
      <c r="A127" s="79">
        <v>1</v>
      </c>
      <c r="B127" s="202" t="str">
        <f>B124</f>
        <v>«Ժորա Վաչագանի Մխիթարյան» ԱՁ</v>
      </c>
      <c r="C127" s="202"/>
      <c r="D127" s="80" t="s">
        <v>78</v>
      </c>
      <c r="E127" s="83">
        <f>'գրենական ԺՄ'!K29</f>
        <v>0</v>
      </c>
    </row>
    <row r="128" spans="1:5" x14ac:dyDescent="0.2">
      <c r="A128" s="205"/>
      <c r="B128" s="205"/>
      <c r="C128" s="205"/>
      <c r="D128" s="205"/>
      <c r="E128" s="205"/>
    </row>
    <row r="129" spans="1:5" ht="15" x14ac:dyDescent="0.2">
      <c r="A129" s="76">
        <f>'գրենական ԺՄ'!L30</f>
        <v>17</v>
      </c>
      <c r="B129" s="77" t="s">
        <v>70</v>
      </c>
      <c r="C129" s="77"/>
      <c r="D129" s="77"/>
      <c r="E129" s="77"/>
    </row>
    <row r="130" spans="1:5" ht="15" x14ac:dyDescent="0.2">
      <c r="A130" s="203" t="s">
        <v>92</v>
      </c>
      <c r="B130" s="203"/>
      <c r="C130" s="78">
        <f>'գրենական ԺՄ'!B30</f>
        <v>0</v>
      </c>
      <c r="D130" s="78" t="s">
        <v>72</v>
      </c>
      <c r="E130" s="78"/>
    </row>
    <row r="131" spans="1:5" ht="67.5" x14ac:dyDescent="0.2">
      <c r="A131" s="79" t="s">
        <v>73</v>
      </c>
      <c r="B131" s="79" t="s">
        <v>74</v>
      </c>
      <c r="C131" s="79" t="s">
        <v>93</v>
      </c>
      <c r="D131" s="79" t="s">
        <v>94</v>
      </c>
      <c r="E131" s="79" t="s">
        <v>77</v>
      </c>
    </row>
    <row r="132" spans="1:5" ht="22.5" x14ac:dyDescent="0.2">
      <c r="A132" s="79">
        <v>1</v>
      </c>
      <c r="B132" s="79" t="str">
        <f>'գրենական ԺՄ'!N30</f>
        <v>«Ժորա Վաչագանի Մխիթարյան» ԱՁ</v>
      </c>
      <c r="C132" s="80" t="s">
        <v>78</v>
      </c>
      <c r="D132" s="80"/>
      <c r="E132" s="80"/>
    </row>
    <row r="133" spans="1:5" x14ac:dyDescent="0.2">
      <c r="A133" s="81"/>
      <c r="B133" s="82"/>
      <c r="C133" s="82"/>
      <c r="D133" s="82"/>
      <c r="E133" s="82"/>
    </row>
    <row r="134" spans="1:5" ht="45" x14ac:dyDescent="0.2">
      <c r="A134" s="79" t="s">
        <v>79</v>
      </c>
      <c r="B134" s="202" t="s">
        <v>74</v>
      </c>
      <c r="C134" s="202"/>
      <c r="D134" s="79" t="s">
        <v>95</v>
      </c>
      <c r="E134" s="79" t="s">
        <v>81</v>
      </c>
    </row>
    <row r="135" spans="1:5" x14ac:dyDescent="0.2">
      <c r="A135" s="79">
        <v>1</v>
      </c>
      <c r="B135" s="202" t="str">
        <f>B132</f>
        <v>«Ժորա Վաչագանի Մխիթարյան» ԱՁ</v>
      </c>
      <c r="C135" s="202"/>
      <c r="D135" s="80" t="s">
        <v>78</v>
      </c>
      <c r="E135" s="83">
        <f>'գրենական ԺՄ'!K30</f>
        <v>0</v>
      </c>
    </row>
    <row r="136" spans="1:5" x14ac:dyDescent="0.2">
      <c r="A136" s="205"/>
      <c r="B136" s="205"/>
      <c r="C136" s="205"/>
      <c r="D136" s="205"/>
      <c r="E136" s="205"/>
    </row>
    <row r="137" spans="1:5" ht="15" x14ac:dyDescent="0.2">
      <c r="A137" s="76">
        <f>'գրենական ԺՄ'!L31</f>
        <v>18</v>
      </c>
      <c r="B137" s="77" t="s">
        <v>70</v>
      </c>
      <c r="C137" s="77"/>
      <c r="D137" s="77"/>
      <c r="E137" s="77"/>
    </row>
    <row r="138" spans="1:5" ht="15" x14ac:dyDescent="0.2">
      <c r="A138" s="203" t="s">
        <v>92</v>
      </c>
      <c r="B138" s="203"/>
      <c r="C138" s="78">
        <f>'գրենական ԺՄ'!B31</f>
        <v>0</v>
      </c>
      <c r="D138" s="78" t="s">
        <v>72</v>
      </c>
      <c r="E138" s="78"/>
    </row>
    <row r="139" spans="1:5" ht="67.5" x14ac:dyDescent="0.2">
      <c r="A139" s="79" t="s">
        <v>73</v>
      </c>
      <c r="B139" s="79" t="s">
        <v>74</v>
      </c>
      <c r="C139" s="79" t="s">
        <v>93</v>
      </c>
      <c r="D139" s="79" t="s">
        <v>94</v>
      </c>
      <c r="E139" s="79" t="s">
        <v>77</v>
      </c>
    </row>
    <row r="140" spans="1:5" ht="22.5" x14ac:dyDescent="0.2">
      <c r="A140" s="79">
        <v>1</v>
      </c>
      <c r="B140" s="79" t="str">
        <f>'գրենական ԺՄ'!N31</f>
        <v>«Ժորա Վաչագանի Մխիթարյան» ԱՁ</v>
      </c>
      <c r="C140" s="80" t="s">
        <v>78</v>
      </c>
      <c r="D140" s="80"/>
      <c r="E140" s="80"/>
    </row>
    <row r="141" spans="1:5" x14ac:dyDescent="0.2">
      <c r="A141" s="81"/>
      <c r="B141" s="82"/>
      <c r="C141" s="82"/>
      <c r="D141" s="82"/>
      <c r="E141" s="82"/>
    </row>
    <row r="142" spans="1:5" ht="45" x14ac:dyDescent="0.2">
      <c r="A142" s="79" t="s">
        <v>79</v>
      </c>
      <c r="B142" s="202" t="s">
        <v>74</v>
      </c>
      <c r="C142" s="202"/>
      <c r="D142" s="79" t="s">
        <v>95</v>
      </c>
      <c r="E142" s="79" t="s">
        <v>81</v>
      </c>
    </row>
    <row r="143" spans="1:5" x14ac:dyDescent="0.2">
      <c r="A143" s="79">
        <v>1</v>
      </c>
      <c r="B143" s="202" t="str">
        <f>Տ!B140</f>
        <v>«Ժորա Վաչագանի Մխիթարյան» ԱՁ</v>
      </c>
      <c r="C143" s="202"/>
      <c r="D143" s="80" t="s">
        <v>78</v>
      </c>
      <c r="E143" s="83">
        <f>'գրենական ԺՄ'!K31</f>
        <v>0</v>
      </c>
    </row>
    <row r="144" spans="1:5" x14ac:dyDescent="0.2">
      <c r="A144" s="205"/>
      <c r="B144" s="205"/>
      <c r="C144" s="205"/>
      <c r="D144" s="205"/>
      <c r="E144" s="205"/>
    </row>
    <row r="145" spans="1:5" ht="15" x14ac:dyDescent="0.2">
      <c r="A145" s="76">
        <f>'գրենական ԺՄ'!L32</f>
        <v>19</v>
      </c>
      <c r="B145" s="77" t="s">
        <v>70</v>
      </c>
      <c r="C145" s="77"/>
      <c r="D145" s="77"/>
      <c r="E145" s="77"/>
    </row>
    <row r="146" spans="1:5" ht="15" x14ac:dyDescent="0.2">
      <c r="A146" s="203" t="s">
        <v>92</v>
      </c>
      <c r="B146" s="203"/>
      <c r="C146" s="78">
        <f>'գրենական ԺՄ'!B32</f>
        <v>0</v>
      </c>
      <c r="D146" s="78" t="s">
        <v>72</v>
      </c>
      <c r="E146" s="78"/>
    </row>
    <row r="147" spans="1:5" ht="67.5" x14ac:dyDescent="0.2">
      <c r="A147" s="79" t="s">
        <v>73</v>
      </c>
      <c r="B147" s="79" t="s">
        <v>74</v>
      </c>
      <c r="C147" s="79" t="s">
        <v>93</v>
      </c>
      <c r="D147" s="79" t="s">
        <v>94</v>
      </c>
      <c r="E147" s="79" t="s">
        <v>77</v>
      </c>
    </row>
    <row r="148" spans="1:5" ht="22.5" x14ac:dyDescent="0.2">
      <c r="A148" s="79">
        <v>1</v>
      </c>
      <c r="B148" s="79" t="str">
        <f>'գրենական ԺՄ'!N32</f>
        <v>«Ժորա Վաչագանի Մխիթարյան» ԱՁ</v>
      </c>
      <c r="C148" s="80" t="s">
        <v>78</v>
      </c>
      <c r="D148" s="80"/>
      <c r="E148" s="80"/>
    </row>
    <row r="149" spans="1:5" x14ac:dyDescent="0.2">
      <c r="A149" s="81"/>
      <c r="B149" s="82"/>
      <c r="C149" s="82"/>
      <c r="D149" s="82"/>
      <c r="E149" s="82"/>
    </row>
    <row r="150" spans="1:5" ht="45" x14ac:dyDescent="0.2">
      <c r="A150" s="79" t="s">
        <v>79</v>
      </c>
      <c r="B150" s="202" t="s">
        <v>74</v>
      </c>
      <c r="C150" s="202"/>
      <c r="D150" s="79" t="s">
        <v>95</v>
      </c>
      <c r="E150" s="79" t="s">
        <v>81</v>
      </c>
    </row>
    <row r="151" spans="1:5" x14ac:dyDescent="0.2">
      <c r="A151" s="79">
        <v>1</v>
      </c>
      <c r="B151" s="202" t="str">
        <f>B148</f>
        <v>«Ժորա Վաչագանի Մխիթարյան» ԱՁ</v>
      </c>
      <c r="C151" s="202"/>
      <c r="D151" s="80" t="s">
        <v>78</v>
      </c>
      <c r="E151" s="83">
        <f>'գրենական ԺՄ'!K32</f>
        <v>0</v>
      </c>
    </row>
    <row r="152" spans="1:5" x14ac:dyDescent="0.2">
      <c r="A152" s="82"/>
      <c r="B152" s="82"/>
      <c r="C152" s="82"/>
      <c r="D152" s="82"/>
      <c r="E152" s="82"/>
    </row>
    <row r="153" spans="1:5" ht="15" x14ac:dyDescent="0.2">
      <c r="A153" s="76">
        <f>'գրենական ԺՄ'!L33</f>
        <v>20</v>
      </c>
      <c r="B153" s="77" t="s">
        <v>70</v>
      </c>
      <c r="C153" s="77"/>
      <c r="D153" s="77"/>
      <c r="E153" s="77"/>
    </row>
    <row r="154" spans="1:5" ht="15" x14ac:dyDescent="0.2">
      <c r="A154" s="203" t="s">
        <v>92</v>
      </c>
      <c r="B154" s="203"/>
      <c r="C154" s="78">
        <f>'գրենական ԺՄ'!B33</f>
        <v>0</v>
      </c>
      <c r="D154" s="78" t="s">
        <v>72</v>
      </c>
      <c r="E154" s="78"/>
    </row>
    <row r="155" spans="1:5" ht="67.5" x14ac:dyDescent="0.2">
      <c r="A155" s="79" t="s">
        <v>73</v>
      </c>
      <c r="B155" s="79" t="s">
        <v>74</v>
      </c>
      <c r="C155" s="79" t="s">
        <v>93</v>
      </c>
      <c r="D155" s="79" t="s">
        <v>94</v>
      </c>
      <c r="E155" s="79" t="s">
        <v>77</v>
      </c>
    </row>
    <row r="156" spans="1:5" ht="22.5" x14ac:dyDescent="0.2">
      <c r="A156" s="79">
        <v>1</v>
      </c>
      <c r="B156" s="79" t="str">
        <f>'գրենական ԺՄ'!N33</f>
        <v>«Ժորա Վաչագանի Մխիթարյան» ԱՁ</v>
      </c>
      <c r="C156" s="80" t="s">
        <v>78</v>
      </c>
      <c r="D156" s="80"/>
      <c r="E156" s="80"/>
    </row>
    <row r="157" spans="1:5" x14ac:dyDescent="0.2">
      <c r="A157" s="81"/>
      <c r="B157" s="82"/>
      <c r="C157" s="82"/>
      <c r="D157" s="82"/>
      <c r="E157" s="82"/>
    </row>
    <row r="158" spans="1:5" ht="45" x14ac:dyDescent="0.2">
      <c r="A158" s="79" t="s">
        <v>79</v>
      </c>
      <c r="B158" s="202" t="s">
        <v>74</v>
      </c>
      <c r="C158" s="202"/>
      <c r="D158" s="79" t="s">
        <v>95</v>
      </c>
      <c r="E158" s="79" t="s">
        <v>81</v>
      </c>
    </row>
    <row r="159" spans="1:5" x14ac:dyDescent="0.2">
      <c r="A159" s="79">
        <v>1</v>
      </c>
      <c r="B159" s="202" t="str">
        <f>B156</f>
        <v>«Ժորա Վաչագանի Մխիթարյան» ԱՁ</v>
      </c>
      <c r="C159" s="202"/>
      <c r="D159" s="80" t="s">
        <v>78</v>
      </c>
      <c r="E159" s="83">
        <f>'գրենական ԺՄ'!K33</f>
        <v>0</v>
      </c>
    </row>
    <row r="160" spans="1:5" x14ac:dyDescent="0.2">
      <c r="A160" s="82"/>
      <c r="B160" s="82"/>
      <c r="C160" s="82"/>
      <c r="D160" s="82"/>
      <c r="E160" s="82"/>
    </row>
    <row r="161" spans="1:5" ht="15" x14ac:dyDescent="0.2">
      <c r="A161" s="76">
        <f>'գրենական ԺՄ'!L34</f>
        <v>21</v>
      </c>
      <c r="B161" s="77" t="s">
        <v>70</v>
      </c>
      <c r="C161" s="77"/>
      <c r="D161" s="77"/>
      <c r="E161" s="77"/>
    </row>
    <row r="162" spans="1:5" ht="15" x14ac:dyDescent="0.2">
      <c r="A162" s="203" t="s">
        <v>92</v>
      </c>
      <c r="B162" s="203"/>
      <c r="C162" s="78">
        <f>'գրենական ԺՄ'!B34</f>
        <v>0</v>
      </c>
      <c r="D162" s="78" t="s">
        <v>72</v>
      </c>
      <c r="E162" s="78"/>
    </row>
    <row r="163" spans="1:5" ht="67.5" x14ac:dyDescent="0.2">
      <c r="A163" s="79" t="s">
        <v>73</v>
      </c>
      <c r="B163" s="79" t="s">
        <v>74</v>
      </c>
      <c r="C163" s="79" t="s">
        <v>93</v>
      </c>
      <c r="D163" s="79" t="s">
        <v>94</v>
      </c>
      <c r="E163" s="79" t="s">
        <v>77</v>
      </c>
    </row>
    <row r="164" spans="1:5" ht="22.5" x14ac:dyDescent="0.2">
      <c r="A164" s="79">
        <v>1</v>
      </c>
      <c r="B164" s="79" t="str">
        <f>'գրենական ԺՄ'!N34</f>
        <v>«Ժորա Վաչագանի Մխիթարյան» ԱՁ</v>
      </c>
      <c r="C164" s="80" t="s">
        <v>78</v>
      </c>
      <c r="D164" s="80"/>
      <c r="E164" s="80"/>
    </row>
    <row r="165" spans="1:5" x14ac:dyDescent="0.2">
      <c r="A165" s="81"/>
      <c r="B165" s="82"/>
      <c r="C165" s="82"/>
      <c r="D165" s="82"/>
      <c r="E165" s="82"/>
    </row>
    <row r="166" spans="1:5" ht="45" x14ac:dyDescent="0.2">
      <c r="A166" s="79" t="s">
        <v>79</v>
      </c>
      <c r="B166" s="202" t="s">
        <v>74</v>
      </c>
      <c r="C166" s="202"/>
      <c r="D166" s="79" t="s">
        <v>95</v>
      </c>
      <c r="E166" s="79" t="s">
        <v>81</v>
      </c>
    </row>
    <row r="167" spans="1:5" x14ac:dyDescent="0.2">
      <c r="A167" s="79">
        <v>1</v>
      </c>
      <c r="B167" s="202" t="str">
        <f>B164</f>
        <v>«Ժորա Վաչագանի Մխիթարյան» ԱՁ</v>
      </c>
      <c r="C167" s="202"/>
      <c r="D167" s="80" t="s">
        <v>78</v>
      </c>
      <c r="E167" s="83">
        <f>'գրենական ԺՄ'!K34</f>
        <v>0</v>
      </c>
    </row>
    <row r="168" spans="1:5" x14ac:dyDescent="0.2">
      <c r="A168" s="82"/>
      <c r="B168" s="82"/>
      <c r="C168" s="82"/>
      <c r="D168" s="82"/>
      <c r="E168" s="82"/>
    </row>
    <row r="169" spans="1:5" ht="15" x14ac:dyDescent="0.2">
      <c r="A169" s="76">
        <f>'գրենական ԺՄ'!L35</f>
        <v>22</v>
      </c>
      <c r="B169" s="77" t="s">
        <v>70</v>
      </c>
      <c r="C169" s="77"/>
      <c r="D169" s="77"/>
      <c r="E169" s="77"/>
    </row>
    <row r="170" spans="1:5" ht="15" x14ac:dyDescent="0.2">
      <c r="A170" s="203" t="s">
        <v>92</v>
      </c>
      <c r="B170" s="203"/>
      <c r="C170" s="78">
        <f>'գրենական ԺՄ'!B35</f>
        <v>0</v>
      </c>
      <c r="D170" s="78" t="s">
        <v>72</v>
      </c>
      <c r="E170" s="78"/>
    </row>
    <row r="171" spans="1:5" ht="67.5" x14ac:dyDescent="0.2">
      <c r="A171" s="79" t="s">
        <v>73</v>
      </c>
      <c r="B171" s="79" t="s">
        <v>74</v>
      </c>
      <c r="C171" s="79" t="s">
        <v>93</v>
      </c>
      <c r="D171" s="79" t="s">
        <v>94</v>
      </c>
      <c r="E171" s="79" t="s">
        <v>77</v>
      </c>
    </row>
    <row r="172" spans="1:5" ht="22.5" x14ac:dyDescent="0.2">
      <c r="A172" s="79">
        <v>1</v>
      </c>
      <c r="B172" s="79" t="str">
        <f>'գրենական ԺՄ'!N35</f>
        <v>«Ժորա Վաչագանի Մխիթարյան» ԱՁ</v>
      </c>
      <c r="C172" s="80" t="s">
        <v>78</v>
      </c>
      <c r="D172" s="80"/>
      <c r="E172" s="80"/>
    </row>
    <row r="173" spans="1:5" x14ac:dyDescent="0.2">
      <c r="A173" s="81"/>
      <c r="B173" s="82"/>
      <c r="C173" s="82"/>
      <c r="D173" s="82"/>
      <c r="E173" s="82"/>
    </row>
    <row r="174" spans="1:5" ht="45" x14ac:dyDescent="0.2">
      <c r="A174" s="79" t="s">
        <v>79</v>
      </c>
      <c r="B174" s="202" t="s">
        <v>74</v>
      </c>
      <c r="C174" s="202"/>
      <c r="D174" s="79" t="s">
        <v>95</v>
      </c>
      <c r="E174" s="79" t="s">
        <v>81</v>
      </c>
    </row>
    <row r="175" spans="1:5" x14ac:dyDescent="0.2">
      <c r="A175" s="79">
        <v>1</v>
      </c>
      <c r="B175" s="202" t="str">
        <f>B172</f>
        <v>«Ժորա Վաչագանի Մխիթարյան» ԱՁ</v>
      </c>
      <c r="C175" s="202"/>
      <c r="D175" s="80" t="s">
        <v>78</v>
      </c>
      <c r="E175" s="83">
        <f>'գրենական ԺՄ'!K35</f>
        <v>0</v>
      </c>
    </row>
    <row r="176" spans="1:5" x14ac:dyDescent="0.2">
      <c r="A176" s="82"/>
      <c r="B176" s="82"/>
      <c r="C176" s="82"/>
      <c r="D176" s="82"/>
      <c r="E176" s="82"/>
    </row>
    <row r="177" spans="1:5" ht="15" x14ac:dyDescent="0.2">
      <c r="A177" s="76">
        <f>'գրենական ԺՄ'!L36</f>
        <v>23</v>
      </c>
      <c r="B177" s="77" t="s">
        <v>70</v>
      </c>
      <c r="C177" s="77"/>
      <c r="D177" s="77"/>
      <c r="E177" s="77"/>
    </row>
    <row r="178" spans="1:5" ht="15" x14ac:dyDescent="0.2">
      <c r="A178" s="203" t="s">
        <v>92</v>
      </c>
      <c r="B178" s="203"/>
      <c r="C178" s="78">
        <f>'գրենական ԺՄ'!B36</f>
        <v>0</v>
      </c>
      <c r="D178" s="78" t="s">
        <v>72</v>
      </c>
      <c r="E178" s="78"/>
    </row>
    <row r="179" spans="1:5" ht="67.5" x14ac:dyDescent="0.2">
      <c r="A179" s="79" t="s">
        <v>73</v>
      </c>
      <c r="B179" s="79" t="s">
        <v>74</v>
      </c>
      <c r="C179" s="79" t="s">
        <v>93</v>
      </c>
      <c r="D179" s="79" t="s">
        <v>94</v>
      </c>
      <c r="E179" s="79" t="s">
        <v>77</v>
      </c>
    </row>
    <row r="180" spans="1:5" ht="22.5" x14ac:dyDescent="0.2">
      <c r="A180" s="79">
        <v>1</v>
      </c>
      <c r="B180" s="79" t="str">
        <f>'գրենական ԺՄ'!N36</f>
        <v>«Ժորա Վաչագանի Մխիթարյան» ԱՁ</v>
      </c>
      <c r="C180" s="80" t="s">
        <v>78</v>
      </c>
      <c r="D180" s="80"/>
      <c r="E180" s="80"/>
    </row>
    <row r="181" spans="1:5" x14ac:dyDescent="0.2">
      <c r="A181" s="81"/>
      <c r="B181" s="82"/>
      <c r="C181" s="82"/>
      <c r="D181" s="82"/>
      <c r="E181" s="82"/>
    </row>
    <row r="182" spans="1:5" ht="45" x14ac:dyDescent="0.2">
      <c r="A182" s="79" t="s">
        <v>79</v>
      </c>
      <c r="B182" s="202" t="s">
        <v>74</v>
      </c>
      <c r="C182" s="202"/>
      <c r="D182" s="79" t="s">
        <v>95</v>
      </c>
      <c r="E182" s="79" t="s">
        <v>81</v>
      </c>
    </row>
    <row r="183" spans="1:5" x14ac:dyDescent="0.2">
      <c r="A183" s="79">
        <v>1</v>
      </c>
      <c r="B183" s="202" t="str">
        <f>B180</f>
        <v>«Ժորա Վաչագանի Մխիթարյան» ԱՁ</v>
      </c>
      <c r="C183" s="202"/>
      <c r="D183" s="80" t="s">
        <v>78</v>
      </c>
      <c r="E183" s="83">
        <f>'գրենական ԺՄ'!K36</f>
        <v>0</v>
      </c>
    </row>
    <row r="184" spans="1:5" x14ac:dyDescent="0.2">
      <c r="A184" s="82"/>
      <c r="B184" s="82"/>
      <c r="C184" s="82"/>
      <c r="D184" s="82"/>
      <c r="E184" s="82"/>
    </row>
    <row r="185" spans="1:5" ht="15" x14ac:dyDescent="0.2">
      <c r="A185" s="76">
        <f>'գրենական ԺՄ'!L37</f>
        <v>24</v>
      </c>
      <c r="B185" s="77" t="s">
        <v>70</v>
      </c>
      <c r="C185" s="77"/>
      <c r="D185" s="77"/>
      <c r="E185" s="77"/>
    </row>
    <row r="186" spans="1:5" ht="15" x14ac:dyDescent="0.2">
      <c r="A186" s="203" t="s">
        <v>92</v>
      </c>
      <c r="B186" s="203"/>
      <c r="C186" s="78">
        <f>'գրենական ԺՄ'!B37</f>
        <v>0</v>
      </c>
      <c r="D186" s="78" t="s">
        <v>72</v>
      </c>
      <c r="E186" s="78"/>
    </row>
    <row r="187" spans="1:5" ht="67.5" x14ac:dyDescent="0.2">
      <c r="A187" s="79" t="s">
        <v>73</v>
      </c>
      <c r="B187" s="79" t="s">
        <v>74</v>
      </c>
      <c r="C187" s="79" t="s">
        <v>93</v>
      </c>
      <c r="D187" s="79" t="s">
        <v>94</v>
      </c>
      <c r="E187" s="79" t="s">
        <v>77</v>
      </c>
    </row>
    <row r="188" spans="1:5" ht="22.5" x14ac:dyDescent="0.2">
      <c r="A188" s="79">
        <v>1</v>
      </c>
      <c r="B188" s="79" t="str">
        <f>'գրենական ԺՄ'!N37</f>
        <v>«Ժորա Վաչագանի Մխիթարյան» ԱՁ</v>
      </c>
      <c r="C188" s="80" t="s">
        <v>78</v>
      </c>
      <c r="D188" s="80"/>
      <c r="E188" s="80"/>
    </row>
    <row r="189" spans="1:5" x14ac:dyDescent="0.2">
      <c r="A189" s="81"/>
      <c r="B189" s="82"/>
      <c r="C189" s="82"/>
      <c r="D189" s="82"/>
      <c r="E189" s="82"/>
    </row>
    <row r="190" spans="1:5" ht="45" x14ac:dyDescent="0.2">
      <c r="A190" s="79" t="s">
        <v>79</v>
      </c>
      <c r="B190" s="202" t="s">
        <v>74</v>
      </c>
      <c r="C190" s="202"/>
      <c r="D190" s="79" t="s">
        <v>95</v>
      </c>
      <c r="E190" s="79" t="s">
        <v>81</v>
      </c>
    </row>
    <row r="191" spans="1:5" x14ac:dyDescent="0.2">
      <c r="A191" s="79">
        <v>1</v>
      </c>
      <c r="B191" s="202" t="str">
        <f>B188</f>
        <v>«Ժորա Վաչագանի Մխիթարյան» ԱՁ</v>
      </c>
      <c r="C191" s="202"/>
      <c r="D191" s="80" t="s">
        <v>78</v>
      </c>
      <c r="E191" s="83">
        <f>'գրենական ԺՄ'!K37</f>
        <v>0</v>
      </c>
    </row>
    <row r="192" spans="1:5" x14ac:dyDescent="0.2">
      <c r="A192" s="82"/>
      <c r="B192" s="82"/>
      <c r="C192" s="82"/>
      <c r="D192" s="82"/>
      <c r="E192" s="82"/>
    </row>
    <row r="193" spans="1:5" ht="15" x14ac:dyDescent="0.2">
      <c r="A193" s="76">
        <f>'գրենական ԺՄ'!L38</f>
        <v>25</v>
      </c>
      <c r="B193" s="77" t="s">
        <v>70</v>
      </c>
      <c r="C193" s="77"/>
      <c r="D193" s="77"/>
      <c r="E193" s="77"/>
    </row>
    <row r="194" spans="1:5" ht="15" x14ac:dyDescent="0.2">
      <c r="A194" s="203" t="s">
        <v>92</v>
      </c>
      <c r="B194" s="203"/>
      <c r="C194" s="78">
        <f>'գրենական ԺՄ'!B38</f>
        <v>0</v>
      </c>
      <c r="D194" s="78" t="s">
        <v>72</v>
      </c>
      <c r="E194" s="78"/>
    </row>
    <row r="195" spans="1:5" ht="67.5" x14ac:dyDescent="0.2">
      <c r="A195" s="79" t="s">
        <v>73</v>
      </c>
      <c r="B195" s="79" t="s">
        <v>74</v>
      </c>
      <c r="C195" s="79" t="s">
        <v>93</v>
      </c>
      <c r="D195" s="79" t="s">
        <v>94</v>
      </c>
      <c r="E195" s="79" t="s">
        <v>77</v>
      </c>
    </row>
    <row r="196" spans="1:5" ht="22.5" x14ac:dyDescent="0.2">
      <c r="A196" s="79">
        <v>1</v>
      </c>
      <c r="B196" s="79" t="str">
        <f>'գրենական ԺՄ'!N38</f>
        <v>«Ժորա Վաչագանի Մխիթարյան» ԱՁ</v>
      </c>
      <c r="C196" s="80" t="s">
        <v>78</v>
      </c>
      <c r="D196" s="80"/>
      <c r="E196" s="80"/>
    </row>
    <row r="197" spans="1:5" x14ac:dyDescent="0.2">
      <c r="A197" s="81"/>
      <c r="B197" s="82"/>
      <c r="C197" s="82"/>
      <c r="D197" s="82"/>
      <c r="E197" s="82"/>
    </row>
    <row r="198" spans="1:5" ht="45" x14ac:dyDescent="0.2">
      <c r="A198" s="79" t="s">
        <v>79</v>
      </c>
      <c r="B198" s="202" t="s">
        <v>74</v>
      </c>
      <c r="C198" s="202"/>
      <c r="D198" s="79" t="s">
        <v>95</v>
      </c>
      <c r="E198" s="79" t="s">
        <v>81</v>
      </c>
    </row>
    <row r="199" spans="1:5" x14ac:dyDescent="0.2">
      <c r="A199" s="79">
        <v>1</v>
      </c>
      <c r="B199" s="202" t="str">
        <f>B196</f>
        <v>«Ժորա Վաչագանի Մխիթարյան» ԱՁ</v>
      </c>
      <c r="C199" s="202"/>
      <c r="D199" s="80" t="s">
        <v>78</v>
      </c>
      <c r="E199" s="83">
        <f>'գրենական ԺՄ'!K38</f>
        <v>0</v>
      </c>
    </row>
    <row r="200" spans="1:5" x14ac:dyDescent="0.2">
      <c r="A200" s="82"/>
      <c r="B200" s="82"/>
      <c r="C200" s="82"/>
      <c r="D200" s="82"/>
      <c r="E200" s="82"/>
    </row>
    <row r="201" spans="1:5" ht="15" x14ac:dyDescent="0.2">
      <c r="A201" s="76">
        <f>'գրենական ԺՄ'!L39</f>
        <v>26</v>
      </c>
      <c r="B201" s="77" t="s">
        <v>70</v>
      </c>
      <c r="C201" s="77"/>
      <c r="D201" s="77"/>
      <c r="E201" s="77"/>
    </row>
    <row r="202" spans="1:5" ht="15" x14ac:dyDescent="0.2">
      <c r="A202" s="203" t="s">
        <v>92</v>
      </c>
      <c r="B202" s="203"/>
      <c r="C202" s="78">
        <f>'գրենական ԺՄ'!B39</f>
        <v>0</v>
      </c>
      <c r="D202" s="78" t="s">
        <v>72</v>
      </c>
      <c r="E202" s="78"/>
    </row>
    <row r="203" spans="1:5" ht="67.5" x14ac:dyDescent="0.2">
      <c r="A203" s="79" t="s">
        <v>73</v>
      </c>
      <c r="B203" s="79" t="s">
        <v>74</v>
      </c>
      <c r="C203" s="79" t="s">
        <v>93</v>
      </c>
      <c r="D203" s="79" t="s">
        <v>94</v>
      </c>
      <c r="E203" s="79" t="s">
        <v>77</v>
      </c>
    </row>
    <row r="204" spans="1:5" ht="22.5" x14ac:dyDescent="0.2">
      <c r="A204" s="52">
        <v>1</v>
      </c>
      <c r="B204" s="52" t="str">
        <f>'գրենական ԺՄ'!N39</f>
        <v>«Ժորա Վաչագանի Մխիթարյան» ԱՁ</v>
      </c>
      <c r="C204" s="21" t="s">
        <v>78</v>
      </c>
      <c r="D204" s="53"/>
      <c r="E204" s="53"/>
    </row>
    <row r="205" spans="1:5" x14ac:dyDescent="0.2">
      <c r="A205" s="54"/>
    </row>
    <row r="206" spans="1:5" ht="45" x14ac:dyDescent="0.2">
      <c r="A206" s="52" t="s">
        <v>79</v>
      </c>
      <c r="B206" s="204" t="s">
        <v>74</v>
      </c>
      <c r="C206" s="204"/>
      <c r="D206" s="52" t="s">
        <v>80</v>
      </c>
      <c r="E206" s="52" t="s">
        <v>81</v>
      </c>
    </row>
    <row r="207" spans="1:5" x14ac:dyDescent="0.2">
      <c r="A207" s="52">
        <v>1</v>
      </c>
      <c r="B207" s="204" t="str">
        <f>B204</f>
        <v>«Ժորա Վաչագանի Մխիթարյան» ԱՁ</v>
      </c>
      <c r="C207" s="204"/>
      <c r="D207" s="53" t="s">
        <v>78</v>
      </c>
      <c r="E207" s="55">
        <f>'գրենական ԺՄ'!K39</f>
        <v>0</v>
      </c>
    </row>
  </sheetData>
  <mergeCells count="94">
    <mergeCell ref="A24:E24"/>
    <mergeCell ref="A2:B2"/>
    <mergeCell ref="B6:C6"/>
    <mergeCell ref="B7:C7"/>
    <mergeCell ref="A8:E8"/>
    <mergeCell ref="A10:B10"/>
    <mergeCell ref="B14:C14"/>
    <mergeCell ref="B15:C15"/>
    <mergeCell ref="A16:E16"/>
    <mergeCell ref="A18:B18"/>
    <mergeCell ref="B22:C22"/>
    <mergeCell ref="B23:C23"/>
    <mergeCell ref="A48:E48"/>
    <mergeCell ref="A26:B26"/>
    <mergeCell ref="B30:C30"/>
    <mergeCell ref="B31:C31"/>
    <mergeCell ref="A32:E32"/>
    <mergeCell ref="A34:B34"/>
    <mergeCell ref="B38:C38"/>
    <mergeCell ref="B39:C39"/>
    <mergeCell ref="A40:E40"/>
    <mergeCell ref="A42:B42"/>
    <mergeCell ref="B46:C46"/>
    <mergeCell ref="B47:C47"/>
    <mergeCell ref="A74:B74"/>
    <mergeCell ref="A50:B50"/>
    <mergeCell ref="B54:C54"/>
    <mergeCell ref="B55:C55"/>
    <mergeCell ref="A56:E56"/>
    <mergeCell ref="A58:B58"/>
    <mergeCell ref="B62:C62"/>
    <mergeCell ref="B63:C63"/>
    <mergeCell ref="A66:B66"/>
    <mergeCell ref="B70:C70"/>
    <mergeCell ref="B71:C71"/>
    <mergeCell ref="A72:E72"/>
    <mergeCell ref="A98:B98"/>
    <mergeCell ref="B78:C78"/>
    <mergeCell ref="B79:C79"/>
    <mergeCell ref="A80:E80"/>
    <mergeCell ref="A82:B82"/>
    <mergeCell ref="B86:C86"/>
    <mergeCell ref="B87:C87"/>
    <mergeCell ref="A88:E88"/>
    <mergeCell ref="A90:B90"/>
    <mergeCell ref="B94:C94"/>
    <mergeCell ref="B95:C95"/>
    <mergeCell ref="A96:E96"/>
    <mergeCell ref="B126:C126"/>
    <mergeCell ref="B102:C102"/>
    <mergeCell ref="B103:C103"/>
    <mergeCell ref="A104:E104"/>
    <mergeCell ref="A106:B106"/>
    <mergeCell ref="B110:C110"/>
    <mergeCell ref="B111:C111"/>
    <mergeCell ref="A114:B114"/>
    <mergeCell ref="B118:C118"/>
    <mergeCell ref="B119:C119"/>
    <mergeCell ref="A120:E120"/>
    <mergeCell ref="A122:B122"/>
    <mergeCell ref="B150:C150"/>
    <mergeCell ref="B127:C127"/>
    <mergeCell ref="A128:E128"/>
    <mergeCell ref="A130:B130"/>
    <mergeCell ref="B134:C134"/>
    <mergeCell ref="B135:C135"/>
    <mergeCell ref="A136:E136"/>
    <mergeCell ref="A138:B138"/>
    <mergeCell ref="B142:C142"/>
    <mergeCell ref="B143:C143"/>
    <mergeCell ref="A144:E144"/>
    <mergeCell ref="A146:B146"/>
    <mergeCell ref="B182:C182"/>
    <mergeCell ref="B151:C151"/>
    <mergeCell ref="A154:B154"/>
    <mergeCell ref="B158:C158"/>
    <mergeCell ref="B159:C159"/>
    <mergeCell ref="A162:B162"/>
    <mergeCell ref="B166:C166"/>
    <mergeCell ref="B167:C167"/>
    <mergeCell ref="A170:B170"/>
    <mergeCell ref="B174:C174"/>
    <mergeCell ref="B175:C175"/>
    <mergeCell ref="A178:B178"/>
    <mergeCell ref="B199:C199"/>
    <mergeCell ref="A202:B202"/>
    <mergeCell ref="B206:C206"/>
    <mergeCell ref="B207:C207"/>
    <mergeCell ref="B183:C183"/>
    <mergeCell ref="A186:B186"/>
    <mergeCell ref="B190:C190"/>
    <mergeCell ref="B191:C191"/>
    <mergeCell ref="A194:B194"/>
    <mergeCell ref="B198:C19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</sheetPr>
  <dimension ref="A1:P24"/>
  <sheetViews>
    <sheetView topLeftCell="A4" workbookViewId="0">
      <selection activeCell="F39" sqref="F39:F41"/>
    </sheetView>
  </sheetViews>
  <sheetFormatPr defaultRowHeight="15" x14ac:dyDescent="0.2"/>
  <cols>
    <col min="1" max="1" width="9.140625" style="120"/>
    <col min="2" max="2" width="22.5703125" style="120" customWidth="1"/>
    <col min="3" max="3" width="9.140625" style="120"/>
    <col min="4" max="8" width="9.140625" style="120" customWidth="1"/>
    <col min="9" max="12" width="9.140625" style="124" customWidth="1"/>
    <col min="13" max="16" width="9.140625" style="125"/>
    <col min="17" max="16384" width="9.140625" style="120"/>
  </cols>
  <sheetData>
    <row r="1" spans="1:16" ht="18" x14ac:dyDescent="0.2">
      <c r="I1" s="197" t="s">
        <v>101</v>
      </c>
      <c r="J1" s="197"/>
      <c r="K1" s="197" t="s">
        <v>102</v>
      </c>
      <c r="L1" s="197"/>
      <c r="M1" s="197" t="s">
        <v>103</v>
      </c>
      <c r="N1" s="197"/>
      <c r="O1" s="198" t="s">
        <v>104</v>
      </c>
      <c r="P1" s="198"/>
    </row>
    <row r="2" spans="1:16" s="88" customFormat="1" x14ac:dyDescent="0.3">
      <c r="A2" s="37">
        <v>22810000</v>
      </c>
      <c r="B2" s="91" t="s">
        <v>83</v>
      </c>
      <c r="C2" s="14" t="s">
        <v>13</v>
      </c>
      <c r="D2" s="91" t="s">
        <v>6</v>
      </c>
      <c r="E2" s="92">
        <v>800</v>
      </c>
      <c r="F2" s="92">
        <v>10</v>
      </c>
      <c r="G2" s="36">
        <f t="shared" ref="G2:G21" si="0">E2*F2</f>
        <v>8000</v>
      </c>
      <c r="I2" s="122">
        <v>7</v>
      </c>
      <c r="J2" s="122">
        <f>I2*E2</f>
        <v>5600</v>
      </c>
      <c r="K2" s="122"/>
      <c r="L2" s="122">
        <f>K2*E2</f>
        <v>0</v>
      </c>
      <c r="M2" s="122">
        <v>3</v>
      </c>
      <c r="N2" s="122">
        <f>M2*E2</f>
        <v>2400</v>
      </c>
      <c r="O2" s="123">
        <f>F2-I2-K2-M2</f>
        <v>0</v>
      </c>
      <c r="P2" s="123">
        <f>O2*E2</f>
        <v>0</v>
      </c>
    </row>
    <row r="3" spans="1:16" s="88" customFormat="1" x14ac:dyDescent="0.3">
      <c r="A3" s="37">
        <v>22810000</v>
      </c>
      <c r="B3" s="91" t="s">
        <v>84</v>
      </c>
      <c r="C3" s="14" t="s">
        <v>13</v>
      </c>
      <c r="D3" s="91" t="s">
        <v>6</v>
      </c>
      <c r="E3" s="92">
        <v>2000</v>
      </c>
      <c r="F3" s="92">
        <v>2</v>
      </c>
      <c r="G3" s="36">
        <f t="shared" si="0"/>
        <v>4000</v>
      </c>
      <c r="I3" s="122">
        <v>1</v>
      </c>
      <c r="J3" s="122">
        <f t="shared" ref="J3:J21" si="1">I3*E3</f>
        <v>2000</v>
      </c>
      <c r="K3" s="122"/>
      <c r="L3" s="122">
        <f t="shared" ref="L3:L20" si="2">K3*E3</f>
        <v>0</v>
      </c>
      <c r="M3" s="122">
        <v>1</v>
      </c>
      <c r="N3" s="122">
        <f t="shared" ref="N3:N18" si="3">M3*E3</f>
        <v>2000</v>
      </c>
      <c r="O3" s="123">
        <f t="shared" ref="O3:O21" si="4">F3-I3-K3-M3</f>
        <v>0</v>
      </c>
      <c r="P3" s="123">
        <f t="shared" ref="P3:P21" si="5">O3*E3</f>
        <v>0</v>
      </c>
    </row>
    <row r="4" spans="1:16" s="88" customFormat="1" x14ac:dyDescent="0.3">
      <c r="A4" s="37">
        <v>22810000</v>
      </c>
      <c r="B4" s="91" t="s">
        <v>51</v>
      </c>
      <c r="C4" s="14" t="s">
        <v>13</v>
      </c>
      <c r="D4" s="91" t="s">
        <v>6</v>
      </c>
      <c r="E4" s="92">
        <v>2200</v>
      </c>
      <c r="F4" s="92">
        <v>2</v>
      </c>
      <c r="G4" s="36">
        <f t="shared" si="0"/>
        <v>4400</v>
      </c>
      <c r="I4" s="122">
        <v>1</v>
      </c>
      <c r="J4" s="122">
        <f t="shared" si="1"/>
        <v>2200</v>
      </c>
      <c r="K4" s="122"/>
      <c r="L4" s="122">
        <f t="shared" si="2"/>
        <v>0</v>
      </c>
      <c r="M4" s="122">
        <v>1</v>
      </c>
      <c r="N4" s="122">
        <f t="shared" si="3"/>
        <v>2200</v>
      </c>
      <c r="O4" s="123">
        <f t="shared" si="4"/>
        <v>0</v>
      </c>
      <c r="P4" s="123">
        <f t="shared" si="5"/>
        <v>0</v>
      </c>
    </row>
    <row r="5" spans="1:16" s="88" customFormat="1" x14ac:dyDescent="0.3">
      <c r="A5" s="37">
        <v>22810000</v>
      </c>
      <c r="B5" s="91" t="s">
        <v>85</v>
      </c>
      <c r="C5" s="14" t="s">
        <v>13</v>
      </c>
      <c r="D5" s="91" t="s">
        <v>6</v>
      </c>
      <c r="E5" s="92">
        <v>150</v>
      </c>
      <c r="F5" s="92">
        <v>5</v>
      </c>
      <c r="G5" s="36">
        <f t="shared" si="0"/>
        <v>750</v>
      </c>
      <c r="I5" s="89">
        <v>5</v>
      </c>
      <c r="J5" s="89">
        <f t="shared" si="1"/>
        <v>750</v>
      </c>
      <c r="K5" s="89"/>
      <c r="L5" s="89">
        <f t="shared" si="2"/>
        <v>0</v>
      </c>
      <c r="M5" s="89"/>
      <c r="N5" s="89">
        <f t="shared" si="3"/>
        <v>0</v>
      </c>
      <c r="O5" s="118">
        <f t="shared" si="4"/>
        <v>0</v>
      </c>
      <c r="P5" s="118">
        <f t="shared" si="5"/>
        <v>0</v>
      </c>
    </row>
    <row r="6" spans="1:16" x14ac:dyDescent="0.2">
      <c r="A6" s="37">
        <v>30197231</v>
      </c>
      <c r="B6" s="91" t="s">
        <v>86</v>
      </c>
      <c r="C6" s="14" t="s">
        <v>13</v>
      </c>
      <c r="D6" s="91" t="s">
        <v>7</v>
      </c>
      <c r="E6" s="92">
        <v>1200</v>
      </c>
      <c r="F6" s="92">
        <v>11</v>
      </c>
      <c r="G6" s="36">
        <f t="shared" si="0"/>
        <v>13200</v>
      </c>
      <c r="I6" s="122">
        <v>3</v>
      </c>
      <c r="J6" s="122">
        <f t="shared" si="1"/>
        <v>3600</v>
      </c>
      <c r="K6" s="122">
        <v>3</v>
      </c>
      <c r="L6" s="122">
        <f t="shared" si="2"/>
        <v>3600</v>
      </c>
      <c r="M6" s="122">
        <v>5</v>
      </c>
      <c r="N6" s="122">
        <f t="shared" si="3"/>
        <v>6000</v>
      </c>
      <c r="O6" s="123">
        <f t="shared" si="4"/>
        <v>0</v>
      </c>
      <c r="P6" s="123">
        <f t="shared" si="5"/>
        <v>0</v>
      </c>
    </row>
    <row r="7" spans="1:16" s="88" customFormat="1" x14ac:dyDescent="0.3">
      <c r="A7" s="37">
        <v>22810000</v>
      </c>
      <c r="B7" s="91" t="s">
        <v>87</v>
      </c>
      <c r="C7" s="14" t="s">
        <v>13</v>
      </c>
      <c r="D7" s="91" t="s">
        <v>6</v>
      </c>
      <c r="E7" s="92">
        <v>600</v>
      </c>
      <c r="F7" s="92">
        <v>17</v>
      </c>
      <c r="G7" s="36">
        <f t="shared" si="0"/>
        <v>10200</v>
      </c>
      <c r="I7" s="122">
        <v>12</v>
      </c>
      <c r="J7" s="122">
        <f t="shared" si="1"/>
        <v>7200</v>
      </c>
      <c r="K7" s="122"/>
      <c r="L7" s="122">
        <f t="shared" si="2"/>
        <v>0</v>
      </c>
      <c r="M7" s="122">
        <v>5</v>
      </c>
      <c r="N7" s="122">
        <f t="shared" si="3"/>
        <v>3000</v>
      </c>
      <c r="O7" s="123">
        <f t="shared" si="4"/>
        <v>0</v>
      </c>
      <c r="P7" s="123">
        <f t="shared" si="5"/>
        <v>0</v>
      </c>
    </row>
    <row r="8" spans="1:16" s="88" customFormat="1" ht="15.75" customHeight="1" x14ac:dyDescent="0.3">
      <c r="A8" s="37">
        <v>22810000</v>
      </c>
      <c r="B8" s="91" t="s">
        <v>54</v>
      </c>
      <c r="C8" s="14" t="s">
        <v>13</v>
      </c>
      <c r="D8" s="91" t="s">
        <v>6</v>
      </c>
      <c r="E8" s="92">
        <v>2000</v>
      </c>
      <c r="F8" s="92">
        <v>2</v>
      </c>
      <c r="G8" s="36">
        <f t="shared" si="0"/>
        <v>4000</v>
      </c>
      <c r="I8" s="122">
        <v>1</v>
      </c>
      <c r="J8" s="122">
        <f t="shared" si="1"/>
        <v>2000</v>
      </c>
      <c r="K8" s="122"/>
      <c r="L8" s="122">
        <f t="shared" si="2"/>
        <v>0</v>
      </c>
      <c r="M8" s="122">
        <v>1</v>
      </c>
      <c r="N8" s="122">
        <f t="shared" si="3"/>
        <v>2000</v>
      </c>
      <c r="O8" s="123">
        <f t="shared" si="4"/>
        <v>0</v>
      </c>
      <c r="P8" s="123">
        <f t="shared" si="5"/>
        <v>0</v>
      </c>
    </row>
    <row r="9" spans="1:16" s="88" customFormat="1" x14ac:dyDescent="0.3">
      <c r="A9" s="37">
        <v>22810000</v>
      </c>
      <c r="B9" s="91" t="s">
        <v>55</v>
      </c>
      <c r="C9" s="14" t="s">
        <v>13</v>
      </c>
      <c r="D9" s="91" t="s">
        <v>6</v>
      </c>
      <c r="E9" s="92">
        <v>2000</v>
      </c>
      <c r="F9" s="92">
        <v>2</v>
      </c>
      <c r="G9" s="36">
        <f t="shared" si="0"/>
        <v>4000</v>
      </c>
      <c r="I9" s="122">
        <v>1</v>
      </c>
      <c r="J9" s="122">
        <f t="shared" si="1"/>
        <v>2000</v>
      </c>
      <c r="K9" s="122"/>
      <c r="L9" s="122">
        <f t="shared" si="2"/>
        <v>0</v>
      </c>
      <c r="M9" s="122">
        <v>1</v>
      </c>
      <c r="N9" s="122">
        <f t="shared" si="3"/>
        <v>2000</v>
      </c>
      <c r="O9" s="123">
        <f t="shared" si="4"/>
        <v>0</v>
      </c>
      <c r="P9" s="123">
        <f t="shared" si="5"/>
        <v>0</v>
      </c>
    </row>
    <row r="10" spans="1:16" s="88" customFormat="1" x14ac:dyDescent="0.3">
      <c r="A10" s="37">
        <v>22810000</v>
      </c>
      <c r="B10" s="91" t="s">
        <v>88</v>
      </c>
      <c r="C10" s="14" t="s">
        <v>13</v>
      </c>
      <c r="D10" s="91" t="s">
        <v>6</v>
      </c>
      <c r="E10" s="92">
        <v>150</v>
      </c>
      <c r="F10" s="92">
        <v>45</v>
      </c>
      <c r="G10" s="36">
        <f t="shared" si="0"/>
        <v>6750</v>
      </c>
      <c r="I10" s="122">
        <v>25</v>
      </c>
      <c r="J10" s="122">
        <f t="shared" si="1"/>
        <v>3750</v>
      </c>
      <c r="K10" s="122"/>
      <c r="L10" s="122">
        <f t="shared" si="2"/>
        <v>0</v>
      </c>
      <c r="M10" s="122">
        <v>20</v>
      </c>
      <c r="N10" s="122">
        <f t="shared" si="3"/>
        <v>3000</v>
      </c>
      <c r="O10" s="123">
        <f t="shared" si="4"/>
        <v>0</v>
      </c>
      <c r="P10" s="123">
        <f t="shared" si="5"/>
        <v>0</v>
      </c>
    </row>
    <row r="11" spans="1:16" s="88" customFormat="1" x14ac:dyDescent="0.3">
      <c r="A11" s="37">
        <v>22810000</v>
      </c>
      <c r="B11" s="91" t="s">
        <v>57</v>
      </c>
      <c r="C11" s="14" t="s">
        <v>13</v>
      </c>
      <c r="D11" s="91" t="s">
        <v>6</v>
      </c>
      <c r="E11" s="92">
        <v>1500</v>
      </c>
      <c r="F11" s="92">
        <v>2</v>
      </c>
      <c r="G11" s="36">
        <f t="shared" si="0"/>
        <v>3000</v>
      </c>
      <c r="I11" s="122">
        <v>1</v>
      </c>
      <c r="J11" s="122">
        <f t="shared" si="1"/>
        <v>1500</v>
      </c>
      <c r="K11" s="122"/>
      <c r="L11" s="122">
        <f t="shared" si="2"/>
        <v>0</v>
      </c>
      <c r="M11" s="122">
        <v>1</v>
      </c>
      <c r="N11" s="122">
        <f t="shared" si="3"/>
        <v>1500</v>
      </c>
      <c r="O11" s="123">
        <f t="shared" si="4"/>
        <v>0</v>
      </c>
      <c r="P11" s="123">
        <f t="shared" si="5"/>
        <v>0</v>
      </c>
    </row>
    <row r="12" spans="1:16" x14ac:dyDescent="0.2">
      <c r="A12" s="35">
        <v>30197234</v>
      </c>
      <c r="B12" s="91" t="s">
        <v>89</v>
      </c>
      <c r="C12" s="14" t="s">
        <v>13</v>
      </c>
      <c r="D12" s="91" t="s">
        <v>6</v>
      </c>
      <c r="E12" s="92">
        <v>550</v>
      </c>
      <c r="F12" s="92">
        <v>16</v>
      </c>
      <c r="G12" s="36">
        <f t="shared" si="0"/>
        <v>8800</v>
      </c>
      <c r="I12" s="122">
        <v>4</v>
      </c>
      <c r="J12" s="122">
        <f t="shared" si="1"/>
        <v>2200</v>
      </c>
      <c r="K12" s="122">
        <v>2</v>
      </c>
      <c r="L12" s="122">
        <f t="shared" si="2"/>
        <v>1100</v>
      </c>
      <c r="M12" s="122">
        <v>10</v>
      </c>
      <c r="N12" s="122">
        <f t="shared" si="3"/>
        <v>5500</v>
      </c>
      <c r="O12" s="123">
        <f t="shared" si="4"/>
        <v>0</v>
      </c>
      <c r="P12" s="123">
        <f t="shared" si="5"/>
        <v>0</v>
      </c>
    </row>
    <row r="13" spans="1:16" x14ac:dyDescent="0.2">
      <c r="A13" s="35">
        <v>30197232</v>
      </c>
      <c r="B13" s="91" t="s">
        <v>90</v>
      </c>
      <c r="C13" s="14" t="s">
        <v>13</v>
      </c>
      <c r="D13" s="91" t="s">
        <v>6</v>
      </c>
      <c r="E13" s="92">
        <v>80</v>
      </c>
      <c r="F13" s="92">
        <v>80</v>
      </c>
      <c r="G13" s="36">
        <f t="shared" si="0"/>
        <v>6400</v>
      </c>
      <c r="I13" s="122">
        <v>20</v>
      </c>
      <c r="J13" s="122">
        <f t="shared" si="1"/>
        <v>1600</v>
      </c>
      <c r="K13" s="122">
        <v>10</v>
      </c>
      <c r="L13" s="122">
        <f t="shared" si="2"/>
        <v>800</v>
      </c>
      <c r="M13" s="122">
        <v>50</v>
      </c>
      <c r="N13" s="122">
        <f t="shared" si="3"/>
        <v>4000</v>
      </c>
      <c r="O13" s="123">
        <f t="shared" si="4"/>
        <v>0</v>
      </c>
      <c r="P13" s="123">
        <f t="shared" si="5"/>
        <v>0</v>
      </c>
    </row>
    <row r="14" spans="1:16" x14ac:dyDescent="0.2">
      <c r="A14" s="35" t="s">
        <v>36</v>
      </c>
      <c r="B14" s="91" t="s">
        <v>40</v>
      </c>
      <c r="C14" s="14" t="s">
        <v>13</v>
      </c>
      <c r="D14" s="91" t="s">
        <v>6</v>
      </c>
      <c r="E14" s="92">
        <v>100</v>
      </c>
      <c r="F14" s="92">
        <v>76</v>
      </c>
      <c r="G14" s="36">
        <f t="shared" si="0"/>
        <v>7600</v>
      </c>
      <c r="I14" s="122">
        <v>14</v>
      </c>
      <c r="J14" s="122">
        <f t="shared" si="1"/>
        <v>1400</v>
      </c>
      <c r="K14" s="122">
        <v>18</v>
      </c>
      <c r="L14" s="122">
        <f t="shared" si="2"/>
        <v>1800</v>
      </c>
      <c r="M14" s="122">
        <v>44</v>
      </c>
      <c r="N14" s="122">
        <f t="shared" si="3"/>
        <v>4400</v>
      </c>
      <c r="O14" s="123">
        <f t="shared" si="4"/>
        <v>0</v>
      </c>
      <c r="P14" s="123">
        <f t="shared" si="5"/>
        <v>0</v>
      </c>
    </row>
    <row r="15" spans="1:16" x14ac:dyDescent="0.2">
      <c r="A15" s="35" t="s">
        <v>37</v>
      </c>
      <c r="B15" s="91" t="s">
        <v>91</v>
      </c>
      <c r="C15" s="14" t="s">
        <v>13</v>
      </c>
      <c r="D15" s="91" t="s">
        <v>6</v>
      </c>
      <c r="E15" s="92">
        <v>250</v>
      </c>
      <c r="F15" s="92">
        <v>14</v>
      </c>
      <c r="G15" s="36">
        <f t="shared" si="0"/>
        <v>3500</v>
      </c>
      <c r="I15" s="122">
        <v>6</v>
      </c>
      <c r="J15" s="122">
        <f t="shared" si="1"/>
        <v>1500</v>
      </c>
      <c r="K15" s="122">
        <v>4</v>
      </c>
      <c r="L15" s="122">
        <f t="shared" si="2"/>
        <v>1000</v>
      </c>
      <c r="M15" s="122">
        <v>4</v>
      </c>
      <c r="N15" s="122">
        <f t="shared" si="3"/>
        <v>1000</v>
      </c>
      <c r="O15" s="123">
        <f t="shared" si="4"/>
        <v>0</v>
      </c>
      <c r="P15" s="123">
        <f t="shared" si="5"/>
        <v>0</v>
      </c>
    </row>
    <row r="16" spans="1:16" x14ac:dyDescent="0.2">
      <c r="A16" s="35">
        <v>30197234</v>
      </c>
      <c r="B16" s="91" t="s">
        <v>62</v>
      </c>
      <c r="C16" s="14" t="s">
        <v>13</v>
      </c>
      <c r="D16" s="91" t="s">
        <v>6</v>
      </c>
      <c r="E16" s="92">
        <v>900</v>
      </c>
      <c r="F16" s="92">
        <v>11</v>
      </c>
      <c r="G16" s="36">
        <f t="shared" si="0"/>
        <v>9900</v>
      </c>
      <c r="I16" s="122">
        <v>3</v>
      </c>
      <c r="J16" s="122">
        <f t="shared" si="1"/>
        <v>2700</v>
      </c>
      <c r="K16" s="122">
        <v>3</v>
      </c>
      <c r="L16" s="122">
        <f t="shared" si="2"/>
        <v>2700</v>
      </c>
      <c r="M16" s="122">
        <v>5</v>
      </c>
      <c r="N16" s="122">
        <f t="shared" si="3"/>
        <v>4500</v>
      </c>
      <c r="O16" s="123">
        <f t="shared" si="4"/>
        <v>0</v>
      </c>
      <c r="P16" s="123">
        <f t="shared" si="5"/>
        <v>0</v>
      </c>
    </row>
    <row r="17" spans="1:16" s="88" customFormat="1" x14ac:dyDescent="0.3">
      <c r="A17" s="37">
        <v>22810000</v>
      </c>
      <c r="B17" s="91" t="s">
        <v>63</v>
      </c>
      <c r="C17" s="14" t="s">
        <v>13</v>
      </c>
      <c r="D17" s="91" t="s">
        <v>6</v>
      </c>
      <c r="E17" s="92">
        <v>300</v>
      </c>
      <c r="F17" s="92">
        <v>15</v>
      </c>
      <c r="G17" s="36">
        <f t="shared" si="0"/>
        <v>4500</v>
      </c>
      <c r="I17" s="122"/>
      <c r="J17" s="122">
        <f t="shared" si="1"/>
        <v>0</v>
      </c>
      <c r="K17" s="122"/>
      <c r="L17" s="122">
        <f t="shared" si="2"/>
        <v>0</v>
      </c>
      <c r="M17" s="122">
        <v>15</v>
      </c>
      <c r="N17" s="122">
        <f t="shared" si="3"/>
        <v>4500</v>
      </c>
      <c r="O17" s="123">
        <f t="shared" si="4"/>
        <v>0</v>
      </c>
      <c r="P17" s="123">
        <f t="shared" si="5"/>
        <v>0</v>
      </c>
    </row>
    <row r="18" spans="1:16" s="88" customFormat="1" x14ac:dyDescent="0.3">
      <c r="A18" s="37">
        <v>22810000</v>
      </c>
      <c r="B18" s="91" t="s">
        <v>64</v>
      </c>
      <c r="C18" s="14" t="s">
        <v>13</v>
      </c>
      <c r="D18" s="91" t="s">
        <v>6</v>
      </c>
      <c r="E18" s="92">
        <v>150</v>
      </c>
      <c r="F18" s="92">
        <v>15</v>
      </c>
      <c r="G18" s="36">
        <f t="shared" si="0"/>
        <v>2250</v>
      </c>
      <c r="I18" s="122"/>
      <c r="J18" s="122">
        <f t="shared" si="1"/>
        <v>0</v>
      </c>
      <c r="K18" s="122"/>
      <c r="L18" s="122">
        <f t="shared" si="2"/>
        <v>0</v>
      </c>
      <c r="M18" s="122">
        <v>15</v>
      </c>
      <c r="N18" s="122">
        <f t="shared" si="3"/>
        <v>2250</v>
      </c>
      <c r="O18" s="123">
        <f t="shared" si="4"/>
        <v>0</v>
      </c>
      <c r="P18" s="123">
        <f t="shared" si="5"/>
        <v>0</v>
      </c>
    </row>
    <row r="19" spans="1:16" x14ac:dyDescent="0.2">
      <c r="A19" s="24">
        <v>37451290</v>
      </c>
      <c r="B19" s="19" t="s">
        <v>66</v>
      </c>
      <c r="C19" s="14" t="s">
        <v>13</v>
      </c>
      <c r="D19" s="91" t="s">
        <v>6</v>
      </c>
      <c r="E19" s="92">
        <v>3000</v>
      </c>
      <c r="F19" s="92">
        <v>3</v>
      </c>
      <c r="G19" s="36">
        <f t="shared" si="0"/>
        <v>9000</v>
      </c>
      <c r="I19" s="122"/>
      <c r="J19" s="122">
        <f t="shared" ref="J19" si="6">I19*E19</f>
        <v>0</v>
      </c>
      <c r="K19" s="122">
        <v>3</v>
      </c>
      <c r="L19" s="122">
        <f t="shared" ref="L19" si="7">K19*E19</f>
        <v>9000</v>
      </c>
      <c r="M19" s="122"/>
      <c r="N19" s="122">
        <f t="shared" ref="N19" si="8">M19*E19</f>
        <v>0</v>
      </c>
      <c r="O19" s="123">
        <f t="shared" ref="O19" si="9">F19-I19-K19-M19</f>
        <v>0</v>
      </c>
      <c r="P19" s="123">
        <f t="shared" ref="P19" si="10">O19*E19</f>
        <v>0</v>
      </c>
    </row>
    <row r="20" spans="1:16" x14ac:dyDescent="0.2">
      <c r="A20" s="37">
        <v>30192739</v>
      </c>
      <c r="B20" s="91" t="s">
        <v>105</v>
      </c>
      <c r="C20" s="14" t="s">
        <v>13</v>
      </c>
      <c r="D20" s="91" t="s">
        <v>7</v>
      </c>
      <c r="E20" s="92">
        <v>2400</v>
      </c>
      <c r="F20" s="92">
        <v>6</v>
      </c>
      <c r="G20" s="36">
        <f t="shared" si="0"/>
        <v>14400</v>
      </c>
      <c r="I20" s="122"/>
      <c r="J20" s="122">
        <f t="shared" si="1"/>
        <v>0</v>
      </c>
      <c r="K20" s="122">
        <v>6</v>
      </c>
      <c r="L20" s="122">
        <f t="shared" si="2"/>
        <v>14400</v>
      </c>
      <c r="M20" s="122"/>
      <c r="N20" s="122"/>
      <c r="O20" s="123"/>
      <c r="P20" s="123"/>
    </row>
    <row r="21" spans="1:16" s="88" customFormat="1" x14ac:dyDescent="0.3">
      <c r="A21" s="37">
        <v>30192739</v>
      </c>
      <c r="B21" s="91" t="s">
        <v>105</v>
      </c>
      <c r="C21" s="14" t="s">
        <v>13</v>
      </c>
      <c r="D21" s="91" t="s">
        <v>7</v>
      </c>
      <c r="E21" s="92">
        <v>2650</v>
      </c>
      <c r="F21" s="92">
        <v>15</v>
      </c>
      <c r="G21" s="36">
        <f t="shared" si="0"/>
        <v>39750</v>
      </c>
      <c r="I21" s="122"/>
      <c r="J21" s="122">
        <f t="shared" si="1"/>
        <v>0</v>
      </c>
      <c r="K21" s="122"/>
      <c r="L21" s="122">
        <f>K21*E21</f>
        <v>0</v>
      </c>
      <c r="M21" s="122">
        <v>15</v>
      </c>
      <c r="N21" s="122">
        <f>M21*E21</f>
        <v>39750</v>
      </c>
      <c r="O21" s="123">
        <f t="shared" si="4"/>
        <v>0</v>
      </c>
      <c r="P21" s="123">
        <f t="shared" si="5"/>
        <v>0</v>
      </c>
    </row>
    <row r="22" spans="1:16" s="88" customFormat="1" x14ac:dyDescent="0.3">
      <c r="G22" s="93">
        <f>SUM(G2:G21)</f>
        <v>164400</v>
      </c>
      <c r="J22" s="90">
        <f>SUM(J2:J21)</f>
        <v>40000</v>
      </c>
      <c r="L22" s="90">
        <f>SUM(L2:L21)</f>
        <v>34400</v>
      </c>
      <c r="N22" s="90">
        <f>SUM(N2:N21)</f>
        <v>90000</v>
      </c>
      <c r="P22" s="119">
        <f>SUM(P2:P21)</f>
        <v>0</v>
      </c>
    </row>
    <row r="24" spans="1:16" x14ac:dyDescent="0.2">
      <c r="G24" s="121"/>
    </row>
  </sheetData>
  <autoFilter ref="A1:P22" xr:uid="{00000000-0009-0000-0000-000001000000}">
    <filterColumn colId="8" showButton="0"/>
    <filterColumn colId="10" showButton="0"/>
    <filterColumn colId="12" showButton="0"/>
    <filterColumn colId="14" showButton="0"/>
  </autoFilter>
  <mergeCells count="4">
    <mergeCell ref="I1:J1"/>
    <mergeCell ref="K1:L1"/>
    <mergeCell ref="M1:N1"/>
    <mergeCell ref="O1:P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</sheetPr>
  <dimension ref="A1:L10"/>
  <sheetViews>
    <sheetView workbookViewId="0">
      <selection activeCell="F39" sqref="F39:F41"/>
    </sheetView>
  </sheetViews>
  <sheetFormatPr defaultRowHeight="15" x14ac:dyDescent="0.3"/>
  <cols>
    <col min="1" max="16384" width="9.140625" style="88"/>
  </cols>
  <sheetData>
    <row r="1" spans="1:12" ht="40.5" customHeight="1" x14ac:dyDescent="0.3">
      <c r="I1" s="200" t="s">
        <v>110</v>
      </c>
      <c r="J1" s="200"/>
      <c r="K1" s="201" t="s">
        <v>111</v>
      </c>
      <c r="L1" s="201"/>
    </row>
    <row r="2" spans="1:12" s="132" customFormat="1" ht="40.5" customHeight="1" x14ac:dyDescent="0.2">
      <c r="A2" s="131" t="s">
        <v>116</v>
      </c>
      <c r="B2" s="131" t="s">
        <v>117</v>
      </c>
      <c r="C2" s="131" t="s">
        <v>2</v>
      </c>
      <c r="D2" s="131" t="s">
        <v>115</v>
      </c>
      <c r="E2" s="131" t="s">
        <v>112</v>
      </c>
      <c r="F2" s="131" t="s">
        <v>113</v>
      </c>
      <c r="G2" s="131" t="s">
        <v>114</v>
      </c>
      <c r="I2" s="129" t="s">
        <v>112</v>
      </c>
      <c r="J2" s="129" t="s">
        <v>113</v>
      </c>
      <c r="K2" s="130" t="s">
        <v>112</v>
      </c>
      <c r="L2" s="130" t="s">
        <v>113</v>
      </c>
    </row>
    <row r="3" spans="1:12" x14ac:dyDescent="0.3">
      <c r="A3" s="35">
        <v>30192739</v>
      </c>
      <c r="B3" s="19" t="s">
        <v>22</v>
      </c>
      <c r="C3" s="14" t="s">
        <v>13</v>
      </c>
      <c r="D3" s="2" t="s">
        <v>7</v>
      </c>
      <c r="E3" s="2">
        <v>2400</v>
      </c>
      <c r="F3" s="2">
        <v>46</v>
      </c>
      <c r="G3" s="36">
        <f t="shared" ref="G3:G4" si="0">E3*F3</f>
        <v>110400</v>
      </c>
      <c r="I3" s="126">
        <v>25</v>
      </c>
      <c r="J3" s="126">
        <f>I3*E3</f>
        <v>60000</v>
      </c>
      <c r="K3" s="128">
        <f>F3-I3</f>
        <v>21</v>
      </c>
      <c r="L3" s="128">
        <f>K3*E3</f>
        <v>50400</v>
      </c>
    </row>
    <row r="4" spans="1:12" x14ac:dyDescent="0.3">
      <c r="A4" s="35">
        <v>22811130</v>
      </c>
      <c r="B4" s="19" t="s">
        <v>108</v>
      </c>
      <c r="C4" s="14" t="s">
        <v>13</v>
      </c>
      <c r="D4" s="2" t="s">
        <v>6</v>
      </c>
      <c r="E4" s="2">
        <v>150</v>
      </c>
      <c r="F4" s="2">
        <v>64</v>
      </c>
      <c r="G4" s="36">
        <f t="shared" si="0"/>
        <v>9600</v>
      </c>
      <c r="I4" s="126">
        <v>5</v>
      </c>
      <c r="J4" s="126">
        <f>I4*E4</f>
        <v>750</v>
      </c>
      <c r="K4" s="128">
        <f>F4-I4</f>
        <v>59</v>
      </c>
      <c r="L4" s="128">
        <f>K4*E4</f>
        <v>8850</v>
      </c>
    </row>
    <row r="5" spans="1:12" x14ac:dyDescent="0.3">
      <c r="A5" s="199" t="s">
        <v>109</v>
      </c>
      <c r="B5" s="199"/>
      <c r="C5" s="199"/>
      <c r="D5" s="199"/>
      <c r="E5" s="199"/>
      <c r="F5" s="199"/>
      <c r="G5" s="93">
        <f>SUM(G3:G4)</f>
        <v>120000</v>
      </c>
      <c r="I5" s="127"/>
      <c r="J5" s="126">
        <f>SUM(J3:J4)</f>
        <v>60750</v>
      </c>
      <c r="K5" s="119"/>
      <c r="L5" s="119">
        <f>SUM(L3:L4)</f>
        <v>59250</v>
      </c>
    </row>
    <row r="6" spans="1:12" x14ac:dyDescent="0.3">
      <c r="G6" s="93"/>
    </row>
    <row r="7" spans="1:12" x14ac:dyDescent="0.3">
      <c r="G7" s="93"/>
    </row>
    <row r="10" spans="1:12" x14ac:dyDescent="0.3">
      <c r="G10" s="93"/>
    </row>
  </sheetData>
  <mergeCells count="3">
    <mergeCell ref="A5:F5"/>
    <mergeCell ref="I1:J1"/>
    <mergeCell ref="K1:L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G5"/>
  <sheetViews>
    <sheetView workbookViewId="0">
      <selection activeCell="F39" sqref="F39:F41"/>
    </sheetView>
  </sheetViews>
  <sheetFormatPr defaultRowHeight="15" x14ac:dyDescent="0.3"/>
  <cols>
    <col min="1" max="1" width="9.140625" style="88"/>
    <col min="2" max="2" width="20.7109375" style="88" bestFit="1" customWidth="1"/>
    <col min="3" max="16384" width="9.140625" style="88"/>
  </cols>
  <sheetData>
    <row r="1" spans="1:7" x14ac:dyDescent="0.3">
      <c r="A1" s="27" t="s">
        <v>34</v>
      </c>
      <c r="B1" s="44" t="s">
        <v>22</v>
      </c>
      <c r="C1" s="14" t="s">
        <v>13</v>
      </c>
      <c r="D1" s="26" t="s">
        <v>6</v>
      </c>
      <c r="E1" s="38">
        <v>2500</v>
      </c>
      <c r="F1" s="41">
        <v>12</v>
      </c>
      <c r="G1" s="36">
        <f t="shared" ref="G1:G4" si="0">E1*F1</f>
        <v>30000</v>
      </c>
    </row>
    <row r="2" spans="1:7" x14ac:dyDescent="0.3">
      <c r="A2" s="24" t="s">
        <v>37</v>
      </c>
      <c r="B2" s="26" t="s">
        <v>107</v>
      </c>
      <c r="C2" s="14" t="s">
        <v>13</v>
      </c>
      <c r="D2" s="26" t="s">
        <v>6</v>
      </c>
      <c r="E2" s="38">
        <v>120</v>
      </c>
      <c r="F2" s="41">
        <v>5</v>
      </c>
      <c r="G2" s="36">
        <f t="shared" si="0"/>
        <v>600</v>
      </c>
    </row>
    <row r="3" spans="1:7" x14ac:dyDescent="0.3">
      <c r="A3" s="24">
        <v>30197235</v>
      </c>
      <c r="B3" s="19" t="s">
        <v>106</v>
      </c>
      <c r="C3" s="14" t="s">
        <v>13</v>
      </c>
      <c r="D3" s="26" t="s">
        <v>6</v>
      </c>
      <c r="E3" s="38">
        <v>100</v>
      </c>
      <c r="F3" s="41">
        <v>25</v>
      </c>
      <c r="G3" s="36">
        <f t="shared" si="0"/>
        <v>2500</v>
      </c>
    </row>
    <row r="4" spans="1:7" x14ac:dyDescent="0.3">
      <c r="A4" s="24" t="s">
        <v>36</v>
      </c>
      <c r="B4" s="26" t="s">
        <v>40</v>
      </c>
      <c r="C4" s="14" t="s">
        <v>13</v>
      </c>
      <c r="D4" s="26" t="s">
        <v>6</v>
      </c>
      <c r="E4" s="38">
        <v>100</v>
      </c>
      <c r="F4" s="41">
        <v>19</v>
      </c>
      <c r="G4" s="36">
        <f t="shared" si="0"/>
        <v>1900</v>
      </c>
    </row>
    <row r="5" spans="1:7" x14ac:dyDescent="0.3">
      <c r="G5" s="93">
        <f>SUM(G1:G4)</f>
        <v>35000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-0.249977111117893"/>
  </sheetPr>
  <dimension ref="A1:G19"/>
  <sheetViews>
    <sheetView topLeftCell="A14" workbookViewId="0">
      <selection activeCell="A14" sqref="A14:F18"/>
    </sheetView>
  </sheetViews>
  <sheetFormatPr defaultRowHeight="12.75" x14ac:dyDescent="0.2"/>
  <cols>
    <col min="1" max="1" width="11.42578125" customWidth="1"/>
    <col min="2" max="2" width="18.85546875" customWidth="1"/>
  </cols>
  <sheetData>
    <row r="1" spans="1:7" ht="13.5" hidden="1" thickBot="1" x14ac:dyDescent="0.25"/>
    <row r="2" spans="1:7" ht="13.5" hidden="1" thickBot="1" x14ac:dyDescent="0.25"/>
    <row r="3" spans="1:7" ht="13.5" hidden="1" thickBot="1" x14ac:dyDescent="0.25"/>
    <row r="4" spans="1:7" ht="13.5" hidden="1" thickBot="1" x14ac:dyDescent="0.25"/>
    <row r="5" spans="1:7" ht="13.5" hidden="1" thickBot="1" x14ac:dyDescent="0.25"/>
    <row r="6" spans="1:7" ht="13.5" hidden="1" thickBot="1" x14ac:dyDescent="0.25"/>
    <row r="7" spans="1:7" ht="13.5" hidden="1" thickBot="1" x14ac:dyDescent="0.25"/>
    <row r="8" spans="1:7" ht="13.5" hidden="1" thickBot="1" x14ac:dyDescent="0.25"/>
    <row r="9" spans="1:7" ht="13.5" hidden="1" thickBot="1" x14ac:dyDescent="0.25"/>
    <row r="10" spans="1:7" ht="13.5" hidden="1" thickBot="1" x14ac:dyDescent="0.25"/>
    <row r="11" spans="1:7" ht="13.5" hidden="1" thickBot="1" x14ac:dyDescent="0.25"/>
    <row r="12" spans="1:7" ht="13.5" hidden="1" thickBot="1" x14ac:dyDescent="0.25"/>
    <row r="13" spans="1:7" hidden="1" x14ac:dyDescent="0.2"/>
    <row r="14" spans="1:7" s="4" customFormat="1" x14ac:dyDescent="0.2">
      <c r="A14" s="24">
        <v>37821150</v>
      </c>
      <c r="B14" s="19" t="s">
        <v>25</v>
      </c>
      <c r="C14" s="14" t="s">
        <v>13</v>
      </c>
      <c r="D14" s="2" t="s">
        <v>21</v>
      </c>
      <c r="E14" s="2">
        <v>1000</v>
      </c>
      <c r="F14" s="2">
        <v>5</v>
      </c>
      <c r="G14" s="2">
        <f>F14*E14</f>
        <v>5000</v>
      </c>
    </row>
    <row r="15" spans="1:7" s="4" customFormat="1" ht="12.75" customHeight="1" x14ac:dyDescent="0.2">
      <c r="A15" s="39">
        <v>30197231</v>
      </c>
      <c r="B15" s="34" t="s">
        <v>52</v>
      </c>
      <c r="C15" s="14" t="s">
        <v>13</v>
      </c>
      <c r="D15" s="48" t="s">
        <v>65</v>
      </c>
      <c r="E15" s="40">
        <v>1200</v>
      </c>
      <c r="F15" s="2">
        <v>4</v>
      </c>
      <c r="G15" s="2">
        <f>F15*E15</f>
        <v>4800</v>
      </c>
    </row>
    <row r="16" spans="1:7" s="4" customFormat="1" ht="12.75" customHeight="1" x14ac:dyDescent="0.2">
      <c r="A16" s="24">
        <v>30197234</v>
      </c>
      <c r="B16" s="34" t="s">
        <v>58</v>
      </c>
      <c r="C16" s="14" t="s">
        <v>13</v>
      </c>
      <c r="D16" s="48" t="s">
        <v>46</v>
      </c>
      <c r="E16" s="40">
        <v>550</v>
      </c>
      <c r="F16" s="2">
        <v>4</v>
      </c>
      <c r="G16" s="2">
        <f>F16*E16</f>
        <v>2200</v>
      </c>
    </row>
    <row r="17" spans="1:7" s="4" customFormat="1" ht="12.75" customHeight="1" x14ac:dyDescent="0.2">
      <c r="A17" s="24" t="s">
        <v>36</v>
      </c>
      <c r="B17" s="34" t="s">
        <v>60</v>
      </c>
      <c r="C17" s="14" t="s">
        <v>13</v>
      </c>
      <c r="D17" s="48" t="s">
        <v>46</v>
      </c>
      <c r="E17" s="40">
        <v>100</v>
      </c>
      <c r="F17" s="2">
        <v>12</v>
      </c>
      <c r="G17" s="2">
        <f>F17*E17</f>
        <v>1200</v>
      </c>
    </row>
    <row r="18" spans="1:7" s="4" customFormat="1" ht="12.75" customHeight="1" x14ac:dyDescent="0.2">
      <c r="A18" s="27" t="s">
        <v>34</v>
      </c>
      <c r="B18" s="44" t="s">
        <v>22</v>
      </c>
      <c r="C18" s="43" t="s">
        <v>13</v>
      </c>
      <c r="D18" s="45" t="s">
        <v>7</v>
      </c>
      <c r="E18" s="45">
        <v>2400</v>
      </c>
      <c r="F18" s="2">
        <v>7</v>
      </c>
      <c r="G18" s="2">
        <f>F18*E18</f>
        <v>16800</v>
      </c>
    </row>
    <row r="19" spans="1:7" x14ac:dyDescent="0.2">
      <c r="G19" s="94">
        <f>SUM(G14:G18)</f>
        <v>30000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0"/>
  <sheetViews>
    <sheetView topLeftCell="A14" workbookViewId="0">
      <selection activeCell="F39" sqref="F39:F41"/>
    </sheetView>
  </sheetViews>
  <sheetFormatPr defaultRowHeight="11.25" x14ac:dyDescent="0.2"/>
  <cols>
    <col min="1" max="1" width="9.140625" style="56"/>
    <col min="2" max="2" width="29.28515625" style="56" customWidth="1"/>
    <col min="3" max="4" width="9.140625" style="56"/>
    <col min="5" max="6" width="9.140625" style="57"/>
    <col min="7" max="7" width="9.140625" style="56"/>
    <col min="8" max="8" width="25.28515625" style="58" bestFit="1" customWidth="1"/>
    <col min="9" max="9" width="29" style="58" bestFit="1" customWidth="1"/>
    <col min="10" max="10" width="9.140625" style="56"/>
    <col min="11" max="11" width="4.5703125" style="59" bestFit="1" customWidth="1"/>
    <col min="12" max="12" width="3" style="56" bestFit="1" customWidth="1"/>
    <col min="13" max="13" width="9.140625" style="56"/>
    <col min="14" max="14" width="24.140625" style="56" bestFit="1" customWidth="1"/>
    <col min="15" max="16384" width="9.140625" style="56"/>
  </cols>
  <sheetData>
    <row r="1" spans="1:14" hidden="1" x14ac:dyDescent="0.2"/>
    <row r="2" spans="1:14" hidden="1" x14ac:dyDescent="0.2"/>
    <row r="3" spans="1:14" hidden="1" x14ac:dyDescent="0.2"/>
    <row r="4" spans="1:14" hidden="1" x14ac:dyDescent="0.2"/>
    <row r="5" spans="1:14" hidden="1" x14ac:dyDescent="0.2"/>
    <row r="6" spans="1:14" hidden="1" x14ac:dyDescent="0.2"/>
    <row r="7" spans="1:14" hidden="1" x14ac:dyDescent="0.2"/>
    <row r="8" spans="1:14" hidden="1" x14ac:dyDescent="0.2"/>
    <row r="9" spans="1:14" hidden="1" x14ac:dyDescent="0.2"/>
    <row r="10" spans="1:14" hidden="1" x14ac:dyDescent="0.2"/>
    <row r="11" spans="1:14" hidden="1" x14ac:dyDescent="0.2"/>
    <row r="12" spans="1:14" hidden="1" x14ac:dyDescent="0.2"/>
    <row r="13" spans="1:14" hidden="1" x14ac:dyDescent="0.2"/>
    <row r="14" spans="1:14" ht="12.75" x14ac:dyDescent="0.2">
      <c r="A14" s="27" t="s">
        <v>34</v>
      </c>
      <c r="B14" s="44" t="s">
        <v>22</v>
      </c>
      <c r="C14" s="14" t="s">
        <v>13</v>
      </c>
      <c r="D14" s="26" t="s">
        <v>7</v>
      </c>
      <c r="E14" s="41">
        <v>2500</v>
      </c>
      <c r="F14" s="41">
        <v>12</v>
      </c>
      <c r="G14" s="36">
        <f t="shared" ref="G14:G33" si="0">E14*F14</f>
        <v>30000</v>
      </c>
      <c r="H14" s="64" t="e">
        <f ca="1">[1]!ConvertTOTEXT_Armenian(G14)</f>
        <v>#NAME?</v>
      </c>
      <c r="I14" s="64" t="e">
        <f ca="1">G14&amp;" "&amp;H14&amp;""</f>
        <v>#NAME?</v>
      </c>
      <c r="K14" s="59">
        <f t="shared" ref="K14:K30" si="1">G14/1000</f>
        <v>30</v>
      </c>
      <c r="L14" s="56">
        <v>1</v>
      </c>
      <c r="N14" s="56" t="s">
        <v>118</v>
      </c>
    </row>
    <row r="15" spans="1:14" ht="12.75" x14ac:dyDescent="0.2">
      <c r="A15" s="24" t="s">
        <v>37</v>
      </c>
      <c r="B15" s="26" t="s">
        <v>107</v>
      </c>
      <c r="C15" s="14" t="s">
        <v>13</v>
      </c>
      <c r="D15" s="26" t="s">
        <v>6</v>
      </c>
      <c r="E15" s="41">
        <v>120</v>
      </c>
      <c r="F15" s="41">
        <v>5</v>
      </c>
      <c r="G15" s="36">
        <f t="shared" si="0"/>
        <v>600</v>
      </c>
      <c r="H15" s="64" t="e">
        <f ca="1">[1]!ConvertTOTEXT_Armenian(G15)</f>
        <v>#NAME?</v>
      </c>
      <c r="I15" s="64" t="e">
        <f t="shared" ref="I15:I33" ca="1" si="2">G15&amp;" "&amp;H15&amp;""</f>
        <v>#NAME?</v>
      </c>
      <c r="K15" s="59">
        <f t="shared" si="1"/>
        <v>0.6</v>
      </c>
      <c r="L15" s="56">
        <v>2</v>
      </c>
      <c r="N15" s="56" t="s">
        <v>118</v>
      </c>
    </row>
    <row r="16" spans="1:14" ht="12.75" x14ac:dyDescent="0.2">
      <c r="A16" s="24">
        <v>30197235</v>
      </c>
      <c r="B16" s="19" t="s">
        <v>106</v>
      </c>
      <c r="C16" s="14" t="s">
        <v>13</v>
      </c>
      <c r="D16" s="26" t="s">
        <v>6</v>
      </c>
      <c r="E16" s="41">
        <v>100</v>
      </c>
      <c r="F16" s="41">
        <v>25</v>
      </c>
      <c r="G16" s="36">
        <f t="shared" si="0"/>
        <v>2500</v>
      </c>
      <c r="H16" s="64" t="e">
        <f ca="1">[1]!ConvertTOTEXT_Armenian(G16)</f>
        <v>#NAME?</v>
      </c>
      <c r="I16" s="64" t="e">
        <f t="shared" ca="1" si="2"/>
        <v>#NAME?</v>
      </c>
      <c r="K16" s="59">
        <f t="shared" si="1"/>
        <v>2.5</v>
      </c>
      <c r="L16" s="56">
        <v>3</v>
      </c>
      <c r="N16" s="56" t="s">
        <v>118</v>
      </c>
    </row>
    <row r="17" spans="1:14" ht="12.75" x14ac:dyDescent="0.2">
      <c r="A17" s="24" t="s">
        <v>36</v>
      </c>
      <c r="B17" s="26" t="s">
        <v>40</v>
      </c>
      <c r="C17" s="14" t="s">
        <v>13</v>
      </c>
      <c r="D17" s="26" t="s">
        <v>6</v>
      </c>
      <c r="E17" s="41">
        <v>100</v>
      </c>
      <c r="F17" s="41">
        <v>19</v>
      </c>
      <c r="G17" s="36">
        <f t="shared" si="0"/>
        <v>1900</v>
      </c>
      <c r="H17" s="64" t="e">
        <f ca="1">[1]!ConvertTOTEXT_Armenian(G17)</f>
        <v>#NAME?</v>
      </c>
      <c r="I17" s="64" t="e">
        <f t="shared" ca="1" si="2"/>
        <v>#NAME?</v>
      </c>
      <c r="K17" s="59">
        <f t="shared" si="1"/>
        <v>1.9</v>
      </c>
      <c r="L17" s="56">
        <v>4</v>
      </c>
      <c r="N17" s="56" t="s">
        <v>118</v>
      </c>
    </row>
    <row r="18" spans="1:14" ht="12.75" x14ac:dyDescent="0.2">
      <c r="A18" s="60"/>
      <c r="B18" s="61"/>
      <c r="C18" s="14"/>
      <c r="D18" s="61"/>
      <c r="E18" s="62"/>
      <c r="F18" s="62"/>
      <c r="G18" s="36">
        <f t="shared" si="0"/>
        <v>0</v>
      </c>
      <c r="H18" s="64" t="e">
        <f ca="1">[1]!ConvertTOTEXT_Armenian(G18)</f>
        <v>#NAME?</v>
      </c>
      <c r="I18" s="64" t="e">
        <f t="shared" ca="1" si="2"/>
        <v>#NAME?</v>
      </c>
      <c r="K18" s="59">
        <f t="shared" si="1"/>
        <v>0</v>
      </c>
      <c r="L18" s="56">
        <v>5</v>
      </c>
      <c r="N18" s="56" t="s">
        <v>82</v>
      </c>
    </row>
    <row r="19" spans="1:14" ht="12.75" x14ac:dyDescent="0.2">
      <c r="A19" s="60"/>
      <c r="B19" s="61"/>
      <c r="C19" s="14"/>
      <c r="D19" s="61"/>
      <c r="E19" s="62"/>
      <c r="F19" s="62"/>
      <c r="G19" s="36">
        <f t="shared" si="0"/>
        <v>0</v>
      </c>
      <c r="H19" s="64" t="e">
        <f ca="1">[1]!ConvertTOTEXT_Armenian(G19)</f>
        <v>#NAME?</v>
      </c>
      <c r="I19" s="64" t="e">
        <f t="shared" ca="1" si="2"/>
        <v>#NAME?</v>
      </c>
      <c r="K19" s="59">
        <f t="shared" si="1"/>
        <v>0</v>
      </c>
      <c r="L19" s="56">
        <v>6</v>
      </c>
      <c r="N19" s="56" t="s">
        <v>82</v>
      </c>
    </row>
    <row r="20" spans="1:14" ht="12.75" x14ac:dyDescent="0.2">
      <c r="A20" s="60"/>
      <c r="B20" s="61"/>
      <c r="C20" s="14"/>
      <c r="D20" s="61"/>
      <c r="E20" s="62"/>
      <c r="F20" s="62"/>
      <c r="G20" s="36">
        <f t="shared" si="0"/>
        <v>0</v>
      </c>
      <c r="H20" s="64" t="e">
        <f ca="1">[1]!ConvertTOTEXT_Armenian(G20)</f>
        <v>#NAME?</v>
      </c>
      <c r="I20" s="64" t="e">
        <f t="shared" ca="1" si="2"/>
        <v>#NAME?</v>
      </c>
      <c r="K20" s="59">
        <f t="shared" si="1"/>
        <v>0</v>
      </c>
      <c r="L20" s="56">
        <v>7</v>
      </c>
      <c r="N20" s="56" t="s">
        <v>82</v>
      </c>
    </row>
    <row r="21" spans="1:14" ht="12.75" x14ac:dyDescent="0.2">
      <c r="A21" s="60"/>
      <c r="B21" s="61"/>
      <c r="C21" s="14"/>
      <c r="D21" s="61"/>
      <c r="E21" s="62"/>
      <c r="F21" s="62"/>
      <c r="G21" s="36">
        <f t="shared" si="0"/>
        <v>0</v>
      </c>
      <c r="H21" s="64" t="e">
        <f ca="1">[1]!ConvertTOTEXT_Armenian(G21)</f>
        <v>#NAME?</v>
      </c>
      <c r="I21" s="64" t="e">
        <f t="shared" ca="1" si="2"/>
        <v>#NAME?</v>
      </c>
      <c r="K21" s="59">
        <f t="shared" si="1"/>
        <v>0</v>
      </c>
      <c r="L21" s="56">
        <v>8</v>
      </c>
      <c r="N21" s="56" t="s">
        <v>82</v>
      </c>
    </row>
    <row r="22" spans="1:14" ht="12.75" x14ac:dyDescent="0.2">
      <c r="A22" s="60"/>
      <c r="B22" s="61"/>
      <c r="C22" s="14"/>
      <c r="D22" s="61"/>
      <c r="E22" s="62"/>
      <c r="F22" s="62"/>
      <c r="G22" s="36">
        <f t="shared" si="0"/>
        <v>0</v>
      </c>
      <c r="H22" s="64" t="e">
        <f ca="1">[1]!ConvertTOTEXT_Armenian(G22)</f>
        <v>#NAME?</v>
      </c>
      <c r="I22" s="64" t="e">
        <f t="shared" ca="1" si="2"/>
        <v>#NAME?</v>
      </c>
      <c r="K22" s="59">
        <f t="shared" si="1"/>
        <v>0</v>
      </c>
      <c r="L22" s="56">
        <v>9</v>
      </c>
      <c r="N22" s="56" t="s">
        <v>82</v>
      </c>
    </row>
    <row r="23" spans="1:14" ht="12.75" x14ac:dyDescent="0.2">
      <c r="A23" s="60"/>
      <c r="B23" s="61"/>
      <c r="C23" s="14"/>
      <c r="D23" s="61"/>
      <c r="E23" s="62"/>
      <c r="F23" s="62"/>
      <c r="G23" s="36">
        <f t="shared" si="0"/>
        <v>0</v>
      </c>
      <c r="H23" s="64" t="e">
        <f ca="1">[1]!ConvertTOTEXT_Armenian(G23)</f>
        <v>#NAME?</v>
      </c>
      <c r="I23" s="64" t="e">
        <f t="shared" ca="1" si="2"/>
        <v>#NAME?</v>
      </c>
      <c r="K23" s="59">
        <f t="shared" si="1"/>
        <v>0</v>
      </c>
      <c r="L23" s="56">
        <v>10</v>
      </c>
      <c r="N23" s="56" t="s">
        <v>82</v>
      </c>
    </row>
    <row r="24" spans="1:14" ht="12.75" x14ac:dyDescent="0.2">
      <c r="A24" s="65"/>
      <c r="B24" s="61"/>
      <c r="C24" s="14"/>
      <c r="D24" s="61"/>
      <c r="E24" s="62"/>
      <c r="F24" s="62"/>
      <c r="G24" s="36">
        <f t="shared" si="0"/>
        <v>0</v>
      </c>
      <c r="H24" s="64" t="e">
        <f ca="1">[1]!ConvertTOTEXT_Armenian(G24)</f>
        <v>#NAME?</v>
      </c>
      <c r="I24" s="64" t="e">
        <f t="shared" ca="1" si="2"/>
        <v>#NAME?</v>
      </c>
      <c r="K24" s="59">
        <f t="shared" si="1"/>
        <v>0</v>
      </c>
      <c r="L24" s="56">
        <v>11</v>
      </c>
      <c r="N24" s="56" t="s">
        <v>82</v>
      </c>
    </row>
    <row r="25" spans="1:14" ht="12.75" x14ac:dyDescent="0.2">
      <c r="A25" s="65"/>
      <c r="B25" s="61"/>
      <c r="C25" s="14"/>
      <c r="D25" s="61"/>
      <c r="E25" s="62"/>
      <c r="F25" s="62"/>
      <c r="G25" s="36">
        <f t="shared" si="0"/>
        <v>0</v>
      </c>
      <c r="H25" s="64" t="e">
        <f ca="1">[1]!ConvertTOTEXT_Armenian(G25)</f>
        <v>#NAME?</v>
      </c>
      <c r="I25" s="64" t="e">
        <f t="shared" ca="1" si="2"/>
        <v>#NAME?</v>
      </c>
      <c r="K25" s="59">
        <f t="shared" si="1"/>
        <v>0</v>
      </c>
      <c r="L25" s="56">
        <v>12</v>
      </c>
      <c r="N25" s="56" t="s">
        <v>82</v>
      </c>
    </row>
    <row r="26" spans="1:14" ht="12.75" x14ac:dyDescent="0.2">
      <c r="A26" s="65"/>
      <c r="B26" s="61"/>
      <c r="C26" s="14"/>
      <c r="D26" s="61"/>
      <c r="E26" s="62"/>
      <c r="F26" s="62"/>
      <c r="G26" s="36">
        <f t="shared" si="0"/>
        <v>0</v>
      </c>
      <c r="H26" s="64" t="e">
        <f ca="1">[1]!ConvertTOTEXT_Armenian(G26)</f>
        <v>#NAME?</v>
      </c>
      <c r="I26" s="64" t="e">
        <f t="shared" ca="1" si="2"/>
        <v>#NAME?</v>
      </c>
      <c r="K26" s="59">
        <f t="shared" si="1"/>
        <v>0</v>
      </c>
      <c r="L26" s="56">
        <v>13</v>
      </c>
      <c r="N26" s="56" t="s">
        <v>82</v>
      </c>
    </row>
    <row r="27" spans="1:14" ht="12.75" x14ac:dyDescent="0.2">
      <c r="A27" s="65"/>
      <c r="B27" s="61"/>
      <c r="C27" s="14"/>
      <c r="D27" s="61"/>
      <c r="E27" s="62"/>
      <c r="F27" s="62"/>
      <c r="G27" s="36">
        <f t="shared" si="0"/>
        <v>0</v>
      </c>
      <c r="H27" s="64" t="e">
        <f ca="1">[1]!ConvertTOTEXT_Armenian(G27)</f>
        <v>#NAME?</v>
      </c>
      <c r="I27" s="64" t="e">
        <f t="shared" ca="1" si="2"/>
        <v>#NAME?</v>
      </c>
      <c r="K27" s="59">
        <f t="shared" si="1"/>
        <v>0</v>
      </c>
      <c r="L27" s="56">
        <v>14</v>
      </c>
      <c r="N27" s="56" t="s">
        <v>82</v>
      </c>
    </row>
    <row r="28" spans="1:14" ht="12.75" x14ac:dyDescent="0.2">
      <c r="A28" s="65"/>
      <c r="B28" s="61"/>
      <c r="C28" s="14"/>
      <c r="D28" s="61"/>
      <c r="E28" s="62"/>
      <c r="F28" s="62"/>
      <c r="G28" s="36">
        <f t="shared" si="0"/>
        <v>0</v>
      </c>
      <c r="H28" s="64" t="e">
        <f ca="1">[1]!ConvertTOTEXT_Armenian(G28)</f>
        <v>#NAME?</v>
      </c>
      <c r="I28" s="64" t="e">
        <f t="shared" ca="1" si="2"/>
        <v>#NAME?</v>
      </c>
      <c r="K28" s="59">
        <f t="shared" si="1"/>
        <v>0</v>
      </c>
      <c r="L28" s="56">
        <v>15</v>
      </c>
      <c r="N28" s="56" t="s">
        <v>82</v>
      </c>
    </row>
    <row r="29" spans="1:14" ht="12.75" x14ac:dyDescent="0.2">
      <c r="A29" s="60"/>
      <c r="B29" s="61"/>
      <c r="C29" s="14"/>
      <c r="D29" s="61"/>
      <c r="E29" s="62"/>
      <c r="F29" s="62"/>
      <c r="G29" s="36">
        <f t="shared" si="0"/>
        <v>0</v>
      </c>
      <c r="H29" s="64" t="e">
        <f ca="1">[1]!ConvertTOTEXT_Armenian(G29)</f>
        <v>#NAME?</v>
      </c>
      <c r="I29" s="64" t="e">
        <f t="shared" ca="1" si="2"/>
        <v>#NAME?</v>
      </c>
      <c r="K29" s="59">
        <f t="shared" si="1"/>
        <v>0</v>
      </c>
      <c r="L29" s="56">
        <v>16</v>
      </c>
      <c r="N29" s="56" t="s">
        <v>82</v>
      </c>
    </row>
    <row r="30" spans="1:14" ht="12.75" x14ac:dyDescent="0.2">
      <c r="A30" s="60"/>
      <c r="B30" s="61"/>
      <c r="C30" s="14"/>
      <c r="D30" s="61"/>
      <c r="E30" s="62"/>
      <c r="F30" s="62"/>
      <c r="G30" s="36">
        <f t="shared" si="0"/>
        <v>0</v>
      </c>
      <c r="H30" s="64" t="e">
        <f ca="1">[1]!ConvertTOTEXT_Armenian(G30)</f>
        <v>#NAME?</v>
      </c>
      <c r="I30" s="64" t="e">
        <f t="shared" ca="1" si="2"/>
        <v>#NAME?</v>
      </c>
      <c r="K30" s="59">
        <f t="shared" si="1"/>
        <v>0</v>
      </c>
      <c r="L30" s="56">
        <v>17</v>
      </c>
      <c r="N30" s="56" t="s">
        <v>82</v>
      </c>
    </row>
    <row r="31" spans="1:14" ht="12.75" x14ac:dyDescent="0.2">
      <c r="A31" s="74"/>
      <c r="B31" s="19"/>
      <c r="C31" s="14"/>
      <c r="D31" s="61"/>
      <c r="E31" s="62"/>
      <c r="F31" s="62"/>
      <c r="G31" s="36">
        <f t="shared" si="0"/>
        <v>0</v>
      </c>
      <c r="H31" s="64" t="e">
        <f ca="1">[1]!ConvertTOTEXT_Armenian(G31)</f>
        <v>#NAME?</v>
      </c>
      <c r="I31" s="64" t="e">
        <f t="shared" ca="1" si="2"/>
        <v>#NAME?</v>
      </c>
      <c r="K31" s="59">
        <f t="shared" ref="K31:K33" si="3">G31/1000</f>
        <v>0</v>
      </c>
      <c r="L31" s="56">
        <v>18</v>
      </c>
      <c r="N31" s="56" t="s">
        <v>82</v>
      </c>
    </row>
    <row r="32" spans="1:14" ht="12.75" x14ac:dyDescent="0.2">
      <c r="A32" s="60"/>
      <c r="B32" s="61"/>
      <c r="C32" s="14"/>
      <c r="D32" s="61"/>
      <c r="E32" s="62"/>
      <c r="F32" s="62"/>
      <c r="G32" s="36">
        <f t="shared" si="0"/>
        <v>0</v>
      </c>
      <c r="H32" s="64" t="e">
        <f ca="1">[1]!ConvertTOTEXT_Armenian(G32)</f>
        <v>#NAME?</v>
      </c>
      <c r="I32" s="64" t="e">
        <f t="shared" ca="1" si="2"/>
        <v>#NAME?</v>
      </c>
      <c r="K32" s="59">
        <f t="shared" si="3"/>
        <v>0</v>
      </c>
      <c r="L32" s="56">
        <v>19</v>
      </c>
      <c r="N32" s="56" t="s">
        <v>82</v>
      </c>
    </row>
    <row r="33" spans="1:14" ht="12.75" x14ac:dyDescent="0.2">
      <c r="A33" s="60"/>
      <c r="B33" s="61"/>
      <c r="C33" s="14"/>
      <c r="D33" s="61"/>
      <c r="E33" s="62"/>
      <c r="F33" s="62"/>
      <c r="G33" s="36">
        <f t="shared" si="0"/>
        <v>0</v>
      </c>
      <c r="H33" s="64" t="e">
        <f ca="1">[1]!ConvertTOTEXT_Armenian(G33)</f>
        <v>#NAME?</v>
      </c>
      <c r="I33" s="64" t="e">
        <f t="shared" ca="1" si="2"/>
        <v>#NAME?</v>
      </c>
      <c r="K33" s="59">
        <f t="shared" si="3"/>
        <v>0</v>
      </c>
      <c r="L33" s="56">
        <v>20</v>
      </c>
      <c r="N33" s="56" t="s">
        <v>82</v>
      </c>
    </row>
    <row r="34" spans="1:14" x14ac:dyDescent="0.2">
      <c r="G34" s="75">
        <f>SUM(G14:G33)</f>
        <v>35000</v>
      </c>
      <c r="H34" s="64"/>
      <c r="I34" s="64"/>
    </row>
    <row r="38" spans="1:14" x14ac:dyDescent="0.2">
      <c r="G38" s="56">
        <f>G34/4</f>
        <v>8750</v>
      </c>
      <c r="H38" s="58">
        <f>G38*2</f>
        <v>17500</v>
      </c>
      <c r="I38" s="58">
        <f>G38*3</f>
        <v>26250</v>
      </c>
      <c r="J38" s="56">
        <f>G38*4</f>
        <v>35000</v>
      </c>
    </row>
    <row r="40" spans="1:14" x14ac:dyDescent="0.2">
      <c r="G40" s="56">
        <f>100/4</f>
        <v>25</v>
      </c>
      <c r="H40" s="58">
        <f>G40*2</f>
        <v>50</v>
      </c>
      <c r="I40" s="58">
        <f>G40*3</f>
        <v>75</v>
      </c>
      <c r="J40" s="56">
        <f>G40*4</f>
        <v>100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07"/>
  <sheetViews>
    <sheetView workbookViewId="0">
      <selection activeCell="F39" sqref="F39:F41"/>
    </sheetView>
  </sheetViews>
  <sheetFormatPr defaultRowHeight="12.75" x14ac:dyDescent="0.2"/>
  <cols>
    <col min="1" max="1" width="12.7109375" customWidth="1"/>
    <col min="2" max="2" width="24.5703125" customWidth="1"/>
    <col min="3" max="5" width="17.5703125" customWidth="1"/>
  </cols>
  <sheetData>
    <row r="1" spans="1:5" ht="15" x14ac:dyDescent="0.2">
      <c r="A1" s="49">
        <f>'գրենական ՄԷԱ'!L14</f>
        <v>1</v>
      </c>
      <c r="B1" s="50" t="s">
        <v>70</v>
      </c>
      <c r="C1" s="50"/>
      <c r="D1" s="50"/>
      <c r="E1" s="50"/>
    </row>
    <row r="2" spans="1:5" ht="21.75" customHeight="1" x14ac:dyDescent="0.2">
      <c r="A2" s="206" t="s">
        <v>71</v>
      </c>
      <c r="B2" s="206"/>
      <c r="C2" s="51" t="str">
        <f>'գրենական ՄԷԱ'!B14</f>
        <v>Թուղթ  A4</v>
      </c>
      <c r="D2" s="51" t="s">
        <v>72</v>
      </c>
      <c r="E2" s="51"/>
    </row>
    <row r="3" spans="1:5" ht="68.25" customHeight="1" x14ac:dyDescent="0.2">
      <c r="A3" s="52" t="s">
        <v>73</v>
      </c>
      <c r="B3" s="52" t="s">
        <v>74</v>
      </c>
      <c r="C3" s="52" t="s">
        <v>75</v>
      </c>
      <c r="D3" s="52" t="s">
        <v>76</v>
      </c>
      <c r="E3" s="52" t="s">
        <v>77</v>
      </c>
    </row>
    <row r="4" spans="1:5" x14ac:dyDescent="0.2">
      <c r="A4" s="52">
        <v>1</v>
      </c>
      <c r="B4" s="52" t="str">
        <f>'գրենական ՄԷԱ'!N14</f>
        <v>«Էլյա Ազիզյան» ԱՁ</v>
      </c>
      <c r="C4" s="21" t="s">
        <v>78</v>
      </c>
      <c r="D4" s="53"/>
      <c r="E4" s="53"/>
    </row>
    <row r="5" spans="1:5" x14ac:dyDescent="0.2">
      <c r="A5" s="54"/>
    </row>
    <row r="6" spans="1:5" ht="51.75" customHeight="1" x14ac:dyDescent="0.2">
      <c r="A6" s="52" t="s">
        <v>79</v>
      </c>
      <c r="B6" s="204" t="s">
        <v>74</v>
      </c>
      <c r="C6" s="204"/>
      <c r="D6" s="52" t="s">
        <v>80</v>
      </c>
      <c r="E6" s="52" t="s">
        <v>81</v>
      </c>
    </row>
    <row r="7" spans="1:5" x14ac:dyDescent="0.2">
      <c r="A7" s="52">
        <v>1</v>
      </c>
      <c r="B7" s="204" t="str">
        <f>B4</f>
        <v>«Էլյա Ազիզյան» ԱՁ</v>
      </c>
      <c r="C7" s="204"/>
      <c r="D7" s="53" t="s">
        <v>78</v>
      </c>
      <c r="E7" s="55">
        <f>'գրենական ՄԷԱ'!K14</f>
        <v>30</v>
      </c>
    </row>
    <row r="8" spans="1:5" x14ac:dyDescent="0.2">
      <c r="A8" s="207"/>
      <c r="B8" s="207"/>
      <c r="C8" s="207"/>
      <c r="D8" s="207"/>
      <c r="E8" s="207"/>
    </row>
    <row r="9" spans="1:5" ht="15" x14ac:dyDescent="0.2">
      <c r="A9" s="49">
        <f>'գրենական ՄԷԱ'!L15</f>
        <v>2</v>
      </c>
      <c r="B9" s="50" t="s">
        <v>70</v>
      </c>
      <c r="C9" s="50"/>
      <c r="D9" s="50"/>
      <c r="E9" s="50"/>
    </row>
    <row r="10" spans="1:5" ht="15" x14ac:dyDescent="0.2">
      <c r="A10" s="206" t="s">
        <v>71</v>
      </c>
      <c r="B10" s="206"/>
      <c r="C10" s="51" t="str">
        <f>'գրենական ՄԷԱ'!B15</f>
        <v>Ուղղիչ գրիչ</v>
      </c>
      <c r="D10" s="51" t="s">
        <v>72</v>
      </c>
      <c r="E10" s="51"/>
    </row>
    <row r="11" spans="1:5" ht="67.5" x14ac:dyDescent="0.2">
      <c r="A11" s="52" t="s">
        <v>73</v>
      </c>
      <c r="B11" s="52" t="s">
        <v>74</v>
      </c>
      <c r="C11" s="52" t="s">
        <v>75</v>
      </c>
      <c r="D11" s="52" t="s">
        <v>76</v>
      </c>
      <c r="E11" s="52" t="s">
        <v>77</v>
      </c>
    </row>
    <row r="12" spans="1:5" x14ac:dyDescent="0.2">
      <c r="A12" s="52">
        <v>1</v>
      </c>
      <c r="B12" s="52" t="str">
        <f>'գրենական ՄԷԱ'!N15</f>
        <v>«Էլյա Ազիզյան» ԱՁ</v>
      </c>
      <c r="C12" s="21" t="s">
        <v>78</v>
      </c>
      <c r="D12" s="53"/>
      <c r="E12" s="53"/>
    </row>
    <row r="13" spans="1:5" x14ac:dyDescent="0.2">
      <c r="A13" s="54"/>
    </row>
    <row r="14" spans="1:5" ht="45" x14ac:dyDescent="0.2">
      <c r="A14" s="52" t="s">
        <v>79</v>
      </c>
      <c r="B14" s="204" t="s">
        <v>74</v>
      </c>
      <c r="C14" s="204"/>
      <c r="D14" s="52" t="s">
        <v>80</v>
      </c>
      <c r="E14" s="52" t="s">
        <v>81</v>
      </c>
    </row>
    <row r="15" spans="1:5" x14ac:dyDescent="0.2">
      <c r="A15" s="52">
        <v>1</v>
      </c>
      <c r="B15" s="204" t="str">
        <f>B12</f>
        <v>«Էլյա Ազիզյան» ԱՁ</v>
      </c>
      <c r="C15" s="204"/>
      <c r="D15" s="53" t="s">
        <v>78</v>
      </c>
      <c r="E15" s="55">
        <f>'գրենական ՄԷԱ'!K15</f>
        <v>0.6</v>
      </c>
    </row>
    <row r="16" spans="1:5" x14ac:dyDescent="0.2">
      <c r="A16" s="207"/>
      <c r="B16" s="207"/>
      <c r="C16" s="207"/>
      <c r="D16" s="207"/>
      <c r="E16" s="207"/>
    </row>
    <row r="17" spans="1:5" ht="15" x14ac:dyDescent="0.2">
      <c r="A17" s="49">
        <f>'գրենական ՄԷԱ'!L16</f>
        <v>3</v>
      </c>
      <c r="B17" s="50" t="s">
        <v>70</v>
      </c>
      <c r="C17" s="50"/>
      <c r="D17" s="50"/>
      <c r="E17" s="50"/>
    </row>
    <row r="18" spans="1:5" ht="15" x14ac:dyDescent="0.2">
      <c r="A18" s="206" t="s">
        <v>71</v>
      </c>
      <c r="B18" s="206"/>
      <c r="C18" s="51" t="str">
        <f>'գրենական ՄԷԱ'!B16</f>
        <v>Արագակար</v>
      </c>
      <c r="D18" s="51" t="s">
        <v>72</v>
      </c>
      <c r="E18" s="51"/>
    </row>
    <row r="19" spans="1:5" ht="67.5" x14ac:dyDescent="0.2">
      <c r="A19" s="52" t="s">
        <v>73</v>
      </c>
      <c r="B19" s="52" t="s">
        <v>74</v>
      </c>
      <c r="C19" s="52" t="s">
        <v>75</v>
      </c>
      <c r="D19" s="52" t="s">
        <v>76</v>
      </c>
      <c r="E19" s="52" t="s">
        <v>77</v>
      </c>
    </row>
    <row r="20" spans="1:5" x14ac:dyDescent="0.2">
      <c r="A20" s="52">
        <v>1</v>
      </c>
      <c r="B20" s="52" t="str">
        <f>'գրենական ՄԷԱ'!N16</f>
        <v>«Էլյա Ազիզյան» ԱՁ</v>
      </c>
      <c r="C20" s="21" t="s">
        <v>78</v>
      </c>
      <c r="D20" s="53"/>
      <c r="E20" s="53"/>
    </row>
    <row r="21" spans="1:5" x14ac:dyDescent="0.2">
      <c r="A21" s="54"/>
    </row>
    <row r="22" spans="1:5" ht="45" x14ac:dyDescent="0.2">
      <c r="A22" s="52" t="s">
        <v>79</v>
      </c>
      <c r="B22" s="204" t="s">
        <v>74</v>
      </c>
      <c r="C22" s="204"/>
      <c r="D22" s="52" t="s">
        <v>80</v>
      </c>
      <c r="E22" s="52" t="s">
        <v>81</v>
      </c>
    </row>
    <row r="23" spans="1:5" x14ac:dyDescent="0.2">
      <c r="A23" s="52">
        <v>1</v>
      </c>
      <c r="B23" s="204" t="str">
        <f>B20</f>
        <v>«Էլյա Ազիզյան» ԱՁ</v>
      </c>
      <c r="C23" s="204"/>
      <c r="D23" s="53" t="s">
        <v>78</v>
      </c>
      <c r="E23" s="55">
        <f>'գրենական ՄԷԱ'!K16</f>
        <v>2.5</v>
      </c>
    </row>
    <row r="24" spans="1:5" x14ac:dyDescent="0.2">
      <c r="A24" s="207"/>
      <c r="B24" s="207"/>
      <c r="C24" s="207"/>
      <c r="D24" s="207"/>
      <c r="E24" s="207"/>
    </row>
    <row r="25" spans="1:5" ht="15" x14ac:dyDescent="0.2">
      <c r="A25" s="49">
        <f>'գրենական ՄԷԱ'!L17</f>
        <v>4</v>
      </c>
      <c r="B25" s="50" t="s">
        <v>70</v>
      </c>
      <c r="C25" s="50"/>
      <c r="D25" s="50"/>
      <c r="E25" s="50"/>
    </row>
    <row r="26" spans="1:5" ht="15" x14ac:dyDescent="0.2">
      <c r="A26" s="206" t="s">
        <v>71</v>
      </c>
      <c r="B26" s="206"/>
      <c r="C26" s="51" t="str">
        <f>'գրենական ՄԷԱ'!B17</f>
        <v>Գրիչ</v>
      </c>
      <c r="D26" s="51" t="s">
        <v>72</v>
      </c>
      <c r="E26" s="51"/>
    </row>
    <row r="27" spans="1:5" ht="67.5" x14ac:dyDescent="0.2">
      <c r="A27" s="52" t="s">
        <v>73</v>
      </c>
      <c r="B27" s="52" t="s">
        <v>74</v>
      </c>
      <c r="C27" s="52" t="s">
        <v>75</v>
      </c>
      <c r="D27" s="52" t="s">
        <v>76</v>
      </c>
      <c r="E27" s="52" t="s">
        <v>77</v>
      </c>
    </row>
    <row r="28" spans="1:5" x14ac:dyDescent="0.2">
      <c r="A28" s="52">
        <v>1</v>
      </c>
      <c r="B28" s="52" t="str">
        <f>'գրենական ՄԷԱ'!N17</f>
        <v>«Էլյա Ազիզյան» ԱՁ</v>
      </c>
      <c r="C28" s="21" t="s">
        <v>78</v>
      </c>
      <c r="D28" s="53"/>
      <c r="E28" s="53"/>
    </row>
    <row r="29" spans="1:5" x14ac:dyDescent="0.2">
      <c r="A29" s="54"/>
    </row>
    <row r="30" spans="1:5" ht="45" x14ac:dyDescent="0.2">
      <c r="A30" s="52" t="s">
        <v>79</v>
      </c>
      <c r="B30" s="204" t="s">
        <v>74</v>
      </c>
      <c r="C30" s="204"/>
      <c r="D30" s="52" t="s">
        <v>80</v>
      </c>
      <c r="E30" s="52" t="s">
        <v>81</v>
      </c>
    </row>
    <row r="31" spans="1:5" x14ac:dyDescent="0.2">
      <c r="A31" s="52">
        <v>1</v>
      </c>
      <c r="B31" s="204" t="str">
        <f>B28</f>
        <v>«Էլյա Ազիզյան» ԱՁ</v>
      </c>
      <c r="C31" s="204"/>
      <c r="D31" s="53" t="s">
        <v>78</v>
      </c>
      <c r="E31" s="55">
        <f>'գրենական ՄԷԱ'!K17</f>
        <v>1.9</v>
      </c>
    </row>
    <row r="32" spans="1:5" x14ac:dyDescent="0.2">
      <c r="A32" s="207"/>
      <c r="B32" s="207"/>
      <c r="C32" s="207"/>
      <c r="D32" s="207"/>
      <c r="E32" s="207"/>
    </row>
    <row r="33" spans="1:5" ht="15" x14ac:dyDescent="0.2">
      <c r="A33" s="76">
        <f>'գրենական ՄԷԱ'!L18</f>
        <v>5</v>
      </c>
      <c r="B33" s="77" t="s">
        <v>70</v>
      </c>
      <c r="C33" s="77"/>
      <c r="D33" s="77"/>
      <c r="E33" s="77"/>
    </row>
    <row r="34" spans="1:5" ht="15" x14ac:dyDescent="0.2">
      <c r="A34" s="203" t="s">
        <v>92</v>
      </c>
      <c r="B34" s="203"/>
      <c r="C34" s="78">
        <f>'գրենական ՄԷԱ'!B18</f>
        <v>0</v>
      </c>
      <c r="D34" s="78" t="s">
        <v>72</v>
      </c>
      <c r="E34" s="78"/>
    </row>
    <row r="35" spans="1:5" ht="67.5" x14ac:dyDescent="0.2">
      <c r="A35" s="79" t="s">
        <v>73</v>
      </c>
      <c r="B35" s="79" t="s">
        <v>74</v>
      </c>
      <c r="C35" s="79" t="s">
        <v>93</v>
      </c>
      <c r="D35" s="79" t="s">
        <v>94</v>
      </c>
      <c r="E35" s="79" t="s">
        <v>77</v>
      </c>
    </row>
    <row r="36" spans="1:5" x14ac:dyDescent="0.2">
      <c r="A36" s="79">
        <v>1</v>
      </c>
      <c r="B36" s="79" t="str">
        <f>'գրենական ՄԷԱ'!N18</f>
        <v>«Ազնիվ Շահազիզյան» ԱՁ</v>
      </c>
      <c r="C36" s="80" t="s">
        <v>78</v>
      </c>
      <c r="D36" s="80"/>
      <c r="E36" s="80"/>
    </row>
    <row r="37" spans="1:5" x14ac:dyDescent="0.2">
      <c r="A37" s="81"/>
      <c r="B37" s="82"/>
      <c r="C37" s="82"/>
      <c r="D37" s="82"/>
      <c r="E37" s="82"/>
    </row>
    <row r="38" spans="1:5" ht="45" x14ac:dyDescent="0.2">
      <c r="A38" s="79" t="s">
        <v>79</v>
      </c>
      <c r="B38" s="202" t="s">
        <v>74</v>
      </c>
      <c r="C38" s="202"/>
      <c r="D38" s="79" t="s">
        <v>95</v>
      </c>
      <c r="E38" s="79" t="s">
        <v>81</v>
      </c>
    </row>
    <row r="39" spans="1:5" x14ac:dyDescent="0.2">
      <c r="A39" s="79">
        <v>1</v>
      </c>
      <c r="B39" s="202" t="str">
        <f>B36</f>
        <v>«Ազնիվ Շահազիզյան» ԱՁ</v>
      </c>
      <c r="C39" s="202"/>
      <c r="D39" s="80" t="s">
        <v>78</v>
      </c>
      <c r="E39" s="83">
        <f>'գրենական ՄԷԱ'!K18</f>
        <v>0</v>
      </c>
    </row>
    <row r="40" spans="1:5" x14ac:dyDescent="0.2">
      <c r="A40" s="205"/>
      <c r="B40" s="205"/>
      <c r="C40" s="205"/>
      <c r="D40" s="205"/>
      <c r="E40" s="205"/>
    </row>
    <row r="41" spans="1:5" ht="15" x14ac:dyDescent="0.2">
      <c r="A41" s="76">
        <f>'գրենական ՄԷԱ'!L19</f>
        <v>6</v>
      </c>
      <c r="B41" s="77" t="s">
        <v>70</v>
      </c>
      <c r="C41" s="77"/>
      <c r="D41" s="77"/>
      <c r="E41" s="77"/>
    </row>
    <row r="42" spans="1:5" ht="15" x14ac:dyDescent="0.2">
      <c r="A42" s="203" t="s">
        <v>92</v>
      </c>
      <c r="B42" s="203"/>
      <c r="C42" s="78">
        <f>'գրենական ՄԷԱ'!B19</f>
        <v>0</v>
      </c>
      <c r="D42" s="78" t="s">
        <v>72</v>
      </c>
      <c r="E42" s="78"/>
    </row>
    <row r="43" spans="1:5" ht="67.5" x14ac:dyDescent="0.2">
      <c r="A43" s="79" t="s">
        <v>73</v>
      </c>
      <c r="B43" s="79" t="s">
        <v>74</v>
      </c>
      <c r="C43" s="79" t="s">
        <v>93</v>
      </c>
      <c r="D43" s="79" t="s">
        <v>94</v>
      </c>
      <c r="E43" s="79" t="s">
        <v>77</v>
      </c>
    </row>
    <row r="44" spans="1:5" x14ac:dyDescent="0.2">
      <c r="A44" s="79">
        <v>1</v>
      </c>
      <c r="B44" s="79" t="str">
        <f>'գրենական ՄԷԱ'!N19</f>
        <v>«Ազնիվ Շահազիզյան» ԱՁ</v>
      </c>
      <c r="C44" s="80" t="s">
        <v>78</v>
      </c>
      <c r="D44" s="80"/>
      <c r="E44" s="80"/>
    </row>
    <row r="45" spans="1:5" x14ac:dyDescent="0.2">
      <c r="A45" s="81"/>
      <c r="B45" s="82"/>
      <c r="C45" s="82"/>
      <c r="D45" s="82"/>
      <c r="E45" s="82"/>
    </row>
    <row r="46" spans="1:5" ht="45" x14ac:dyDescent="0.2">
      <c r="A46" s="79" t="s">
        <v>79</v>
      </c>
      <c r="B46" s="202" t="s">
        <v>74</v>
      </c>
      <c r="C46" s="202"/>
      <c r="D46" s="79" t="s">
        <v>95</v>
      </c>
      <c r="E46" s="79" t="s">
        <v>81</v>
      </c>
    </row>
    <row r="47" spans="1:5" x14ac:dyDescent="0.2">
      <c r="A47" s="79">
        <v>1</v>
      </c>
      <c r="B47" s="202" t="str">
        <f>B44</f>
        <v>«Ազնիվ Շահազիզյան» ԱՁ</v>
      </c>
      <c r="C47" s="202"/>
      <c r="D47" s="80" t="s">
        <v>78</v>
      </c>
      <c r="E47" s="83">
        <f>'գրենական ՄԷԱ'!K19</f>
        <v>0</v>
      </c>
    </row>
    <row r="48" spans="1:5" x14ac:dyDescent="0.2">
      <c r="A48" s="205"/>
      <c r="B48" s="205"/>
      <c r="C48" s="205"/>
      <c r="D48" s="205"/>
      <c r="E48" s="205"/>
    </row>
    <row r="49" spans="1:5" ht="15" x14ac:dyDescent="0.2">
      <c r="A49" s="76">
        <f>'գրենական ՄԷԱ'!L20</f>
        <v>7</v>
      </c>
      <c r="B49" s="77" t="s">
        <v>70</v>
      </c>
      <c r="C49" s="77"/>
      <c r="D49" s="77"/>
      <c r="E49" s="77"/>
    </row>
    <row r="50" spans="1:5" ht="15" x14ac:dyDescent="0.2">
      <c r="A50" s="203" t="s">
        <v>92</v>
      </c>
      <c r="B50" s="203"/>
      <c r="C50" s="78">
        <f>'գրենական ՄԷԱ'!B20</f>
        <v>0</v>
      </c>
      <c r="D50" s="78" t="s">
        <v>72</v>
      </c>
      <c r="E50" s="78"/>
    </row>
    <row r="51" spans="1:5" ht="67.5" x14ac:dyDescent="0.2">
      <c r="A51" s="79" t="s">
        <v>73</v>
      </c>
      <c r="B51" s="79" t="s">
        <v>74</v>
      </c>
      <c r="C51" s="79" t="s">
        <v>93</v>
      </c>
      <c r="D51" s="79" t="s">
        <v>94</v>
      </c>
      <c r="E51" s="79" t="s">
        <v>77</v>
      </c>
    </row>
    <row r="52" spans="1:5" x14ac:dyDescent="0.2">
      <c r="A52" s="79">
        <v>1</v>
      </c>
      <c r="B52" s="79" t="str">
        <f>'գրենական ՄԷԱ'!N20</f>
        <v>«Ազնիվ Շահազիզյան» ԱՁ</v>
      </c>
      <c r="C52" s="80" t="s">
        <v>78</v>
      </c>
      <c r="D52" s="80"/>
      <c r="E52" s="80"/>
    </row>
    <row r="53" spans="1:5" x14ac:dyDescent="0.2">
      <c r="A53" s="81"/>
      <c r="B53" s="82"/>
      <c r="C53" s="82"/>
      <c r="D53" s="82"/>
      <c r="E53" s="82"/>
    </row>
    <row r="54" spans="1:5" ht="45" x14ac:dyDescent="0.2">
      <c r="A54" s="79" t="s">
        <v>79</v>
      </c>
      <c r="B54" s="202" t="s">
        <v>74</v>
      </c>
      <c r="C54" s="202"/>
      <c r="D54" s="79" t="s">
        <v>95</v>
      </c>
      <c r="E54" s="79" t="s">
        <v>81</v>
      </c>
    </row>
    <row r="55" spans="1:5" x14ac:dyDescent="0.2">
      <c r="A55" s="79">
        <v>1</v>
      </c>
      <c r="B55" s="202" t="str">
        <f>B52</f>
        <v>«Ազնիվ Շահազիզյան» ԱՁ</v>
      </c>
      <c r="C55" s="202"/>
      <c r="D55" s="80" t="s">
        <v>78</v>
      </c>
      <c r="E55" s="83">
        <f>'գրենական ՄԷԱ'!K20</f>
        <v>0</v>
      </c>
    </row>
    <row r="56" spans="1:5" x14ac:dyDescent="0.2">
      <c r="A56" s="205"/>
      <c r="B56" s="205"/>
      <c r="C56" s="205"/>
      <c r="D56" s="205"/>
      <c r="E56" s="205"/>
    </row>
    <row r="57" spans="1:5" ht="15" x14ac:dyDescent="0.2">
      <c r="A57" s="76">
        <f>'գրենական ՄԷԱ'!L21</f>
        <v>8</v>
      </c>
      <c r="B57" s="77" t="s">
        <v>70</v>
      </c>
      <c r="C57" s="77"/>
      <c r="D57" s="77"/>
      <c r="E57" s="77"/>
    </row>
    <row r="58" spans="1:5" ht="15" x14ac:dyDescent="0.2">
      <c r="A58" s="203" t="s">
        <v>92</v>
      </c>
      <c r="B58" s="203"/>
      <c r="C58" s="78">
        <f>'գրենական ՄԷԱ'!B21</f>
        <v>0</v>
      </c>
      <c r="D58" s="78" t="s">
        <v>72</v>
      </c>
      <c r="E58" s="78"/>
    </row>
    <row r="59" spans="1:5" ht="67.5" x14ac:dyDescent="0.2">
      <c r="A59" s="79" t="s">
        <v>73</v>
      </c>
      <c r="B59" s="79" t="s">
        <v>74</v>
      </c>
      <c r="C59" s="79" t="s">
        <v>93</v>
      </c>
      <c r="D59" s="79" t="s">
        <v>94</v>
      </c>
      <c r="E59" s="79" t="s">
        <v>77</v>
      </c>
    </row>
    <row r="60" spans="1:5" x14ac:dyDescent="0.2">
      <c r="A60" s="79">
        <v>1</v>
      </c>
      <c r="B60" s="79" t="str">
        <f>'գրենական ՄԷԱ'!N21</f>
        <v>«Ազնիվ Շահազիզյան» ԱՁ</v>
      </c>
      <c r="C60" s="80" t="s">
        <v>78</v>
      </c>
      <c r="D60" s="80"/>
      <c r="E60" s="80"/>
    </row>
    <row r="61" spans="1:5" x14ac:dyDescent="0.2">
      <c r="A61" s="81"/>
      <c r="B61" s="82"/>
      <c r="C61" s="82"/>
      <c r="D61" s="82"/>
      <c r="E61" s="82"/>
    </row>
    <row r="62" spans="1:5" ht="45" x14ac:dyDescent="0.2">
      <c r="A62" s="79" t="s">
        <v>79</v>
      </c>
      <c r="B62" s="202" t="s">
        <v>74</v>
      </c>
      <c r="C62" s="202"/>
      <c r="D62" s="79" t="s">
        <v>95</v>
      </c>
      <c r="E62" s="79" t="s">
        <v>81</v>
      </c>
    </row>
    <row r="63" spans="1:5" x14ac:dyDescent="0.2">
      <c r="A63" s="79">
        <v>1</v>
      </c>
      <c r="B63" s="202" t="str">
        <f>B60</f>
        <v>«Ազնիվ Շահազիզյան» ԱՁ</v>
      </c>
      <c r="C63" s="202"/>
      <c r="D63" s="80" t="s">
        <v>78</v>
      </c>
      <c r="E63" s="83">
        <f>'գրենական ՄԷԱ'!K21</f>
        <v>0</v>
      </c>
    </row>
    <row r="64" spans="1:5" x14ac:dyDescent="0.2">
      <c r="A64" s="82"/>
      <c r="B64" s="82"/>
      <c r="C64" s="82"/>
      <c r="D64" s="82"/>
      <c r="E64" s="82"/>
    </row>
    <row r="65" spans="1:5" ht="15" x14ac:dyDescent="0.2">
      <c r="A65" s="76">
        <f>'գրենական ՄԷԱ'!L22</f>
        <v>9</v>
      </c>
      <c r="B65" s="77" t="s">
        <v>70</v>
      </c>
      <c r="C65" s="77"/>
      <c r="D65" s="77"/>
      <c r="E65" s="77"/>
    </row>
    <row r="66" spans="1:5" ht="15" x14ac:dyDescent="0.2">
      <c r="A66" s="203" t="s">
        <v>92</v>
      </c>
      <c r="B66" s="203"/>
      <c r="C66" s="78">
        <f>'գրենական ՄԷԱ'!B22</f>
        <v>0</v>
      </c>
      <c r="D66" s="78" t="s">
        <v>72</v>
      </c>
      <c r="E66" s="78"/>
    </row>
    <row r="67" spans="1:5" ht="67.5" x14ac:dyDescent="0.2">
      <c r="A67" s="79" t="s">
        <v>73</v>
      </c>
      <c r="B67" s="79" t="s">
        <v>74</v>
      </c>
      <c r="C67" s="79" t="s">
        <v>93</v>
      </c>
      <c r="D67" s="79" t="s">
        <v>94</v>
      </c>
      <c r="E67" s="79" t="s">
        <v>77</v>
      </c>
    </row>
    <row r="68" spans="1:5" x14ac:dyDescent="0.2">
      <c r="A68" s="79">
        <v>1</v>
      </c>
      <c r="B68" s="79" t="str">
        <f>'գրենական ՄԷԱ'!N22</f>
        <v>«Ազնիվ Շահազիզյան» ԱՁ</v>
      </c>
      <c r="C68" s="80" t="s">
        <v>78</v>
      </c>
      <c r="D68" s="80"/>
      <c r="E68" s="80"/>
    </row>
    <row r="69" spans="1:5" x14ac:dyDescent="0.2">
      <c r="A69" s="81"/>
      <c r="B69" s="82"/>
      <c r="C69" s="82"/>
      <c r="D69" s="82"/>
      <c r="E69" s="82"/>
    </row>
    <row r="70" spans="1:5" ht="45" x14ac:dyDescent="0.2">
      <c r="A70" s="79" t="s">
        <v>79</v>
      </c>
      <c r="B70" s="202" t="s">
        <v>74</v>
      </c>
      <c r="C70" s="202"/>
      <c r="D70" s="79" t="s">
        <v>95</v>
      </c>
      <c r="E70" s="79" t="s">
        <v>81</v>
      </c>
    </row>
    <row r="71" spans="1:5" x14ac:dyDescent="0.2">
      <c r="A71" s="79">
        <v>1</v>
      </c>
      <c r="B71" s="202" t="str">
        <f>B68</f>
        <v>«Ազնիվ Շահազիզյան» ԱՁ</v>
      </c>
      <c r="C71" s="202"/>
      <c r="D71" s="80" t="s">
        <v>78</v>
      </c>
      <c r="E71" s="83">
        <f>'գրենական ՄԷԱ'!K22</f>
        <v>0</v>
      </c>
    </row>
    <row r="72" spans="1:5" x14ac:dyDescent="0.2">
      <c r="A72" s="205"/>
      <c r="B72" s="205"/>
      <c r="C72" s="205"/>
      <c r="D72" s="205"/>
      <c r="E72" s="205"/>
    </row>
    <row r="73" spans="1:5" ht="15" x14ac:dyDescent="0.2">
      <c r="A73" s="76">
        <f>'գրենական ՄԷԱ'!L23</f>
        <v>10</v>
      </c>
      <c r="B73" s="77" t="s">
        <v>70</v>
      </c>
      <c r="C73" s="77"/>
      <c r="D73" s="77"/>
      <c r="E73" s="77"/>
    </row>
    <row r="74" spans="1:5" ht="15" x14ac:dyDescent="0.2">
      <c r="A74" s="203" t="s">
        <v>92</v>
      </c>
      <c r="B74" s="203"/>
      <c r="C74" s="78">
        <f>'գրենական ՄԷԱ'!B23</f>
        <v>0</v>
      </c>
      <c r="D74" s="78" t="s">
        <v>72</v>
      </c>
      <c r="E74" s="78"/>
    </row>
    <row r="75" spans="1:5" ht="67.5" x14ac:dyDescent="0.2">
      <c r="A75" s="79" t="s">
        <v>73</v>
      </c>
      <c r="B75" s="79" t="s">
        <v>74</v>
      </c>
      <c r="C75" s="79" t="s">
        <v>93</v>
      </c>
      <c r="D75" s="79" t="s">
        <v>94</v>
      </c>
      <c r="E75" s="79" t="s">
        <v>77</v>
      </c>
    </row>
    <row r="76" spans="1:5" x14ac:dyDescent="0.2">
      <c r="A76" s="79">
        <v>1</v>
      </c>
      <c r="B76" s="79" t="str">
        <f>'գրենական ՄԷԱ'!N23</f>
        <v>«Ազնիվ Շահազիզյան» ԱՁ</v>
      </c>
      <c r="C76" s="80" t="s">
        <v>78</v>
      </c>
      <c r="D76" s="80"/>
      <c r="E76" s="80"/>
    </row>
    <row r="77" spans="1:5" x14ac:dyDescent="0.2">
      <c r="A77" s="81"/>
      <c r="B77" s="82"/>
      <c r="C77" s="82"/>
      <c r="D77" s="82"/>
      <c r="E77" s="82"/>
    </row>
    <row r="78" spans="1:5" ht="45" x14ac:dyDescent="0.2">
      <c r="A78" s="79" t="s">
        <v>79</v>
      </c>
      <c r="B78" s="202" t="s">
        <v>74</v>
      </c>
      <c r="C78" s="202"/>
      <c r="D78" s="79" t="s">
        <v>95</v>
      </c>
      <c r="E78" s="79" t="s">
        <v>81</v>
      </c>
    </row>
    <row r="79" spans="1:5" x14ac:dyDescent="0.2">
      <c r="A79" s="79">
        <v>1</v>
      </c>
      <c r="B79" s="202" t="str">
        <f>B76</f>
        <v>«Ազնիվ Շահազիզյան» ԱՁ</v>
      </c>
      <c r="C79" s="202"/>
      <c r="D79" s="80" t="s">
        <v>78</v>
      </c>
      <c r="E79" s="83">
        <f>'գրենական ՄԷԱ'!K23</f>
        <v>0</v>
      </c>
    </row>
    <row r="80" spans="1:5" x14ac:dyDescent="0.2">
      <c r="A80" s="205"/>
      <c r="B80" s="205"/>
      <c r="C80" s="205"/>
      <c r="D80" s="205"/>
      <c r="E80" s="205"/>
    </row>
    <row r="81" spans="1:5" ht="15" x14ac:dyDescent="0.2">
      <c r="A81" s="76">
        <f>'գրենական ՄԷԱ'!L24</f>
        <v>11</v>
      </c>
      <c r="B81" s="77" t="s">
        <v>70</v>
      </c>
      <c r="C81" s="77"/>
      <c r="D81" s="77"/>
      <c r="E81" s="77"/>
    </row>
    <row r="82" spans="1:5" ht="15" x14ac:dyDescent="0.2">
      <c r="A82" s="203" t="s">
        <v>92</v>
      </c>
      <c r="B82" s="203"/>
      <c r="C82" s="84">
        <f>'գրենական ՄԷԱ'!B24</f>
        <v>0</v>
      </c>
      <c r="D82" s="78" t="s">
        <v>72</v>
      </c>
      <c r="E82" s="78"/>
    </row>
    <row r="83" spans="1:5" ht="67.5" x14ac:dyDescent="0.2">
      <c r="A83" s="79" t="s">
        <v>73</v>
      </c>
      <c r="B83" s="79" t="s">
        <v>74</v>
      </c>
      <c r="C83" s="79" t="s">
        <v>93</v>
      </c>
      <c r="D83" s="79" t="s">
        <v>94</v>
      </c>
      <c r="E83" s="79" t="s">
        <v>77</v>
      </c>
    </row>
    <row r="84" spans="1:5" x14ac:dyDescent="0.2">
      <c r="A84" s="79">
        <v>1</v>
      </c>
      <c r="B84" s="79" t="str">
        <f>'գրենական ՄԷԱ'!N24</f>
        <v>«Ազնիվ Շահազիզյան» ԱՁ</v>
      </c>
      <c r="C84" s="80" t="s">
        <v>78</v>
      </c>
      <c r="D84" s="80"/>
      <c r="E84" s="80"/>
    </row>
    <row r="85" spans="1:5" x14ac:dyDescent="0.2">
      <c r="A85" s="81"/>
      <c r="B85" s="82"/>
      <c r="C85" s="82"/>
      <c r="D85" s="82"/>
      <c r="E85" s="82"/>
    </row>
    <row r="86" spans="1:5" ht="45" x14ac:dyDescent="0.2">
      <c r="A86" s="79" t="s">
        <v>79</v>
      </c>
      <c r="B86" s="202" t="s">
        <v>74</v>
      </c>
      <c r="C86" s="202"/>
      <c r="D86" s="79" t="s">
        <v>95</v>
      </c>
      <c r="E86" s="79" t="s">
        <v>81</v>
      </c>
    </row>
    <row r="87" spans="1:5" x14ac:dyDescent="0.2">
      <c r="A87" s="79">
        <v>1</v>
      </c>
      <c r="B87" s="202" t="str">
        <f>B84</f>
        <v>«Ազնիվ Շահազիզյան» ԱՁ</v>
      </c>
      <c r="C87" s="202"/>
      <c r="D87" s="80" t="s">
        <v>78</v>
      </c>
      <c r="E87" s="83">
        <f>'գրենական ՄԷԱ'!K24</f>
        <v>0</v>
      </c>
    </row>
    <row r="88" spans="1:5" x14ac:dyDescent="0.2">
      <c r="A88" s="205"/>
      <c r="B88" s="205"/>
      <c r="C88" s="205"/>
      <c r="D88" s="205"/>
      <c r="E88" s="205"/>
    </row>
    <row r="89" spans="1:5" ht="15" x14ac:dyDescent="0.2">
      <c r="A89" s="76">
        <f>'գրենական ՄԷԱ'!L25</f>
        <v>12</v>
      </c>
      <c r="B89" s="77" t="s">
        <v>70</v>
      </c>
      <c r="C89" s="77"/>
      <c r="D89" s="77"/>
      <c r="E89" s="77"/>
    </row>
    <row r="90" spans="1:5" ht="15" x14ac:dyDescent="0.2">
      <c r="A90" s="203" t="s">
        <v>92</v>
      </c>
      <c r="B90" s="203"/>
      <c r="C90" s="78">
        <f>'գրենական ՄԷԱ'!B25</f>
        <v>0</v>
      </c>
      <c r="D90" s="78" t="s">
        <v>72</v>
      </c>
      <c r="E90" s="78"/>
    </row>
    <row r="91" spans="1:5" ht="67.5" x14ac:dyDescent="0.2">
      <c r="A91" s="79" t="s">
        <v>73</v>
      </c>
      <c r="B91" s="79" t="s">
        <v>74</v>
      </c>
      <c r="C91" s="79" t="s">
        <v>93</v>
      </c>
      <c r="D91" s="79" t="s">
        <v>94</v>
      </c>
      <c r="E91" s="79" t="s">
        <v>77</v>
      </c>
    </row>
    <row r="92" spans="1:5" x14ac:dyDescent="0.2">
      <c r="A92" s="79">
        <v>1</v>
      </c>
      <c r="B92" s="79" t="str">
        <f>'գրենական ՄԷԱ'!N25</f>
        <v>«Ազնիվ Շահազիզյան» ԱՁ</v>
      </c>
      <c r="C92" s="80" t="s">
        <v>78</v>
      </c>
      <c r="D92" s="80"/>
      <c r="E92" s="80"/>
    </row>
    <row r="93" spans="1:5" x14ac:dyDescent="0.2">
      <c r="A93" s="81"/>
      <c r="B93" s="82"/>
      <c r="C93" s="82"/>
      <c r="D93" s="82"/>
      <c r="E93" s="82"/>
    </row>
    <row r="94" spans="1:5" ht="45" x14ac:dyDescent="0.2">
      <c r="A94" s="79" t="s">
        <v>79</v>
      </c>
      <c r="B94" s="202" t="s">
        <v>74</v>
      </c>
      <c r="C94" s="202"/>
      <c r="D94" s="79" t="s">
        <v>95</v>
      </c>
      <c r="E94" s="79" t="s">
        <v>81</v>
      </c>
    </row>
    <row r="95" spans="1:5" x14ac:dyDescent="0.2">
      <c r="A95" s="79">
        <v>1</v>
      </c>
      <c r="B95" s="202" t="str">
        <f>B92</f>
        <v>«Ազնիվ Շահազիզյան» ԱՁ</v>
      </c>
      <c r="C95" s="202"/>
      <c r="D95" s="80" t="s">
        <v>78</v>
      </c>
      <c r="E95" s="83">
        <f>'գրենական ՄԷԱ'!K25</f>
        <v>0</v>
      </c>
    </row>
    <row r="96" spans="1:5" x14ac:dyDescent="0.2">
      <c r="A96" s="205"/>
      <c r="B96" s="205"/>
      <c r="C96" s="205"/>
      <c r="D96" s="205"/>
      <c r="E96" s="205"/>
    </row>
    <row r="97" spans="1:5" ht="15" x14ac:dyDescent="0.2">
      <c r="A97" s="76">
        <f>'գրենական ՄԷԱ'!L26</f>
        <v>13</v>
      </c>
      <c r="B97" s="77" t="s">
        <v>70</v>
      </c>
      <c r="C97" s="77"/>
      <c r="D97" s="77"/>
      <c r="E97" s="77"/>
    </row>
    <row r="98" spans="1:5" ht="15" x14ac:dyDescent="0.2">
      <c r="A98" s="203" t="s">
        <v>92</v>
      </c>
      <c r="B98" s="203"/>
      <c r="C98" s="78">
        <f>'գրենական ՄԷԱ'!B26</f>
        <v>0</v>
      </c>
      <c r="D98" s="78" t="s">
        <v>72</v>
      </c>
      <c r="E98" s="78"/>
    </row>
    <row r="99" spans="1:5" ht="67.5" x14ac:dyDescent="0.2">
      <c r="A99" s="79" t="s">
        <v>73</v>
      </c>
      <c r="B99" s="79" t="s">
        <v>74</v>
      </c>
      <c r="C99" s="79" t="s">
        <v>93</v>
      </c>
      <c r="D99" s="79" t="s">
        <v>94</v>
      </c>
      <c r="E99" s="79" t="s">
        <v>77</v>
      </c>
    </row>
    <row r="100" spans="1:5" x14ac:dyDescent="0.2">
      <c r="A100" s="79">
        <v>1</v>
      </c>
      <c r="B100" s="79" t="str">
        <f>'գրենական ՄԷԱ'!N26</f>
        <v>«Ազնիվ Շահազիզյան» ԱՁ</v>
      </c>
      <c r="C100" s="80" t="s">
        <v>78</v>
      </c>
      <c r="D100" s="80"/>
      <c r="E100" s="80"/>
    </row>
    <row r="101" spans="1:5" x14ac:dyDescent="0.2">
      <c r="A101" s="81"/>
      <c r="B101" s="82"/>
      <c r="C101" s="82"/>
      <c r="D101" s="82"/>
      <c r="E101" s="82"/>
    </row>
    <row r="102" spans="1:5" ht="45" x14ac:dyDescent="0.2">
      <c r="A102" s="79" t="s">
        <v>79</v>
      </c>
      <c r="B102" s="202" t="s">
        <v>74</v>
      </c>
      <c r="C102" s="202"/>
      <c r="D102" s="79" t="s">
        <v>95</v>
      </c>
      <c r="E102" s="79" t="s">
        <v>81</v>
      </c>
    </row>
    <row r="103" spans="1:5" x14ac:dyDescent="0.2">
      <c r="A103" s="79">
        <v>1</v>
      </c>
      <c r="B103" s="202" t="str">
        <f>B100</f>
        <v>«Ազնիվ Շահազիզյան» ԱՁ</v>
      </c>
      <c r="C103" s="202"/>
      <c r="D103" s="80" t="s">
        <v>78</v>
      </c>
      <c r="E103" s="83">
        <f>'գրենական ՄԷԱ'!K26</f>
        <v>0</v>
      </c>
    </row>
    <row r="104" spans="1:5" x14ac:dyDescent="0.2">
      <c r="A104" s="205"/>
      <c r="B104" s="205"/>
      <c r="C104" s="205"/>
      <c r="D104" s="205"/>
      <c r="E104" s="205"/>
    </row>
    <row r="105" spans="1:5" ht="15" x14ac:dyDescent="0.2">
      <c r="A105" s="76">
        <f>'գրենական ՄԷԱ'!L27</f>
        <v>14</v>
      </c>
      <c r="B105" s="77" t="s">
        <v>70</v>
      </c>
      <c r="C105" s="77"/>
      <c r="D105" s="77"/>
      <c r="E105" s="77"/>
    </row>
    <row r="106" spans="1:5" ht="15" x14ac:dyDescent="0.2">
      <c r="A106" s="203" t="s">
        <v>92</v>
      </c>
      <c r="B106" s="203"/>
      <c r="C106" s="78">
        <f>'գրենական ՄԷԱ'!B27</f>
        <v>0</v>
      </c>
      <c r="D106" s="78" t="s">
        <v>72</v>
      </c>
      <c r="E106" s="78"/>
    </row>
    <row r="107" spans="1:5" ht="67.5" x14ac:dyDescent="0.2">
      <c r="A107" s="79" t="s">
        <v>73</v>
      </c>
      <c r="B107" s="79" t="s">
        <v>74</v>
      </c>
      <c r="C107" s="79" t="s">
        <v>93</v>
      </c>
      <c r="D107" s="79" t="s">
        <v>94</v>
      </c>
      <c r="E107" s="79" t="s">
        <v>77</v>
      </c>
    </row>
    <row r="108" spans="1:5" x14ac:dyDescent="0.2">
      <c r="A108" s="79">
        <v>1</v>
      </c>
      <c r="B108" s="79" t="str">
        <f>'գրենական ՄԷԱ'!N27</f>
        <v>«Ազնիվ Շահազիզյան» ԱՁ</v>
      </c>
      <c r="C108" s="80" t="s">
        <v>78</v>
      </c>
      <c r="D108" s="80"/>
      <c r="E108" s="80"/>
    </row>
    <row r="109" spans="1:5" x14ac:dyDescent="0.2">
      <c r="A109" s="81"/>
      <c r="B109" s="82"/>
      <c r="C109" s="82"/>
      <c r="D109" s="82"/>
      <c r="E109" s="82"/>
    </row>
    <row r="110" spans="1:5" ht="45" x14ac:dyDescent="0.2">
      <c r="A110" s="79" t="s">
        <v>79</v>
      </c>
      <c r="B110" s="202" t="s">
        <v>74</v>
      </c>
      <c r="C110" s="202"/>
      <c r="D110" s="79" t="s">
        <v>95</v>
      </c>
      <c r="E110" s="79" t="s">
        <v>81</v>
      </c>
    </row>
    <row r="111" spans="1:5" x14ac:dyDescent="0.2">
      <c r="A111" s="79">
        <v>1</v>
      </c>
      <c r="B111" s="202" t="str">
        <f>B108</f>
        <v>«Ազնիվ Շահազիզյան» ԱՁ</v>
      </c>
      <c r="C111" s="202"/>
      <c r="D111" s="80" t="s">
        <v>78</v>
      </c>
      <c r="E111" s="83">
        <f>'գրենական ՄԷԱ'!K27</f>
        <v>0</v>
      </c>
    </row>
    <row r="112" spans="1:5" x14ac:dyDescent="0.2">
      <c r="A112" s="82"/>
      <c r="B112" s="82"/>
      <c r="C112" s="82"/>
      <c r="D112" s="82"/>
      <c r="E112" s="82"/>
    </row>
    <row r="113" spans="1:5" ht="15" x14ac:dyDescent="0.2">
      <c r="A113" s="76">
        <f>'գրենական ՄԷԱ'!L28</f>
        <v>15</v>
      </c>
      <c r="B113" s="77" t="s">
        <v>70</v>
      </c>
      <c r="C113" s="77"/>
      <c r="D113" s="77"/>
      <c r="E113" s="77"/>
    </row>
    <row r="114" spans="1:5" ht="15" x14ac:dyDescent="0.2">
      <c r="A114" s="203" t="s">
        <v>92</v>
      </c>
      <c r="B114" s="203"/>
      <c r="C114" s="78">
        <f>'գրենական ՄԷԱ'!B28</f>
        <v>0</v>
      </c>
      <c r="D114" s="78" t="s">
        <v>72</v>
      </c>
      <c r="E114" s="78"/>
    </row>
    <row r="115" spans="1:5" ht="67.5" x14ac:dyDescent="0.2">
      <c r="A115" s="79" t="s">
        <v>73</v>
      </c>
      <c r="B115" s="79" t="s">
        <v>74</v>
      </c>
      <c r="C115" s="79" t="s">
        <v>93</v>
      </c>
      <c r="D115" s="79" t="s">
        <v>94</v>
      </c>
      <c r="E115" s="79" t="s">
        <v>77</v>
      </c>
    </row>
    <row r="116" spans="1:5" x14ac:dyDescent="0.2">
      <c r="A116" s="79">
        <v>1</v>
      </c>
      <c r="B116" s="79" t="str">
        <f>'գրենական ՄԷԱ'!N28</f>
        <v>«Ազնիվ Շահազիզյան» ԱՁ</v>
      </c>
      <c r="C116" s="80" t="s">
        <v>78</v>
      </c>
      <c r="D116" s="80"/>
      <c r="E116" s="80"/>
    </row>
    <row r="117" spans="1:5" x14ac:dyDescent="0.2">
      <c r="A117" s="81"/>
      <c r="B117" s="82"/>
      <c r="C117" s="82"/>
      <c r="D117" s="82"/>
      <c r="E117" s="82"/>
    </row>
    <row r="118" spans="1:5" ht="45" x14ac:dyDescent="0.2">
      <c r="A118" s="79" t="s">
        <v>79</v>
      </c>
      <c r="B118" s="202" t="s">
        <v>74</v>
      </c>
      <c r="C118" s="202"/>
      <c r="D118" s="79" t="s">
        <v>95</v>
      </c>
      <c r="E118" s="79" t="s">
        <v>81</v>
      </c>
    </row>
    <row r="119" spans="1:5" x14ac:dyDescent="0.2">
      <c r="A119" s="79">
        <v>1</v>
      </c>
      <c r="B119" s="202" t="str">
        <f>B116</f>
        <v>«Ազնիվ Շահազիզյան» ԱՁ</v>
      </c>
      <c r="C119" s="202"/>
      <c r="D119" s="80" t="s">
        <v>78</v>
      </c>
      <c r="E119" s="83">
        <f>'գրենական ՄԷԱ'!K28</f>
        <v>0</v>
      </c>
    </row>
    <row r="120" spans="1:5" x14ac:dyDescent="0.2">
      <c r="A120" s="205"/>
      <c r="B120" s="205"/>
      <c r="C120" s="205"/>
      <c r="D120" s="205"/>
      <c r="E120" s="205"/>
    </row>
    <row r="121" spans="1:5" ht="15" x14ac:dyDescent="0.2">
      <c r="A121" s="76">
        <f>'գրենական ՄԷԱ'!L29</f>
        <v>16</v>
      </c>
      <c r="B121" s="77" t="s">
        <v>70</v>
      </c>
      <c r="C121" s="77"/>
      <c r="D121" s="77"/>
      <c r="E121" s="77"/>
    </row>
    <row r="122" spans="1:5" ht="15" x14ac:dyDescent="0.2">
      <c r="A122" s="203" t="s">
        <v>92</v>
      </c>
      <c r="B122" s="203"/>
      <c r="C122" s="78">
        <f>'գրենական ՄԷԱ'!B29</f>
        <v>0</v>
      </c>
      <c r="D122" s="78" t="s">
        <v>72</v>
      </c>
      <c r="E122" s="78"/>
    </row>
    <row r="123" spans="1:5" ht="67.5" x14ac:dyDescent="0.2">
      <c r="A123" s="79" t="s">
        <v>73</v>
      </c>
      <c r="B123" s="79" t="s">
        <v>74</v>
      </c>
      <c r="C123" s="79" t="s">
        <v>93</v>
      </c>
      <c r="D123" s="79" t="s">
        <v>94</v>
      </c>
      <c r="E123" s="79" t="s">
        <v>77</v>
      </c>
    </row>
    <row r="124" spans="1:5" x14ac:dyDescent="0.2">
      <c r="A124" s="79">
        <v>1</v>
      </c>
      <c r="B124" s="79" t="str">
        <f>'գրենական ՄԷԱ'!N29</f>
        <v>«Ազնիվ Շահազիզյան» ԱՁ</v>
      </c>
      <c r="C124" s="80" t="s">
        <v>78</v>
      </c>
      <c r="D124" s="80"/>
      <c r="E124" s="80"/>
    </row>
    <row r="125" spans="1:5" x14ac:dyDescent="0.2">
      <c r="A125" s="81"/>
      <c r="B125" s="82"/>
      <c r="C125" s="82"/>
      <c r="D125" s="82"/>
      <c r="E125" s="82"/>
    </row>
    <row r="126" spans="1:5" ht="45" x14ac:dyDescent="0.2">
      <c r="A126" s="79" t="s">
        <v>79</v>
      </c>
      <c r="B126" s="202" t="s">
        <v>74</v>
      </c>
      <c r="C126" s="202"/>
      <c r="D126" s="79" t="s">
        <v>95</v>
      </c>
      <c r="E126" s="79" t="s">
        <v>81</v>
      </c>
    </row>
    <row r="127" spans="1:5" x14ac:dyDescent="0.2">
      <c r="A127" s="79">
        <v>1</v>
      </c>
      <c r="B127" s="202" t="str">
        <f>B124</f>
        <v>«Ազնիվ Շահազիզյան» ԱՁ</v>
      </c>
      <c r="C127" s="202"/>
      <c r="D127" s="80" t="s">
        <v>78</v>
      </c>
      <c r="E127" s="83">
        <f>'գրենական ՄԷԱ'!K29</f>
        <v>0</v>
      </c>
    </row>
    <row r="128" spans="1:5" x14ac:dyDescent="0.2">
      <c r="A128" s="205"/>
      <c r="B128" s="205"/>
      <c r="C128" s="205"/>
      <c r="D128" s="205"/>
      <c r="E128" s="205"/>
    </row>
    <row r="129" spans="1:5" ht="15" x14ac:dyDescent="0.2">
      <c r="A129" s="76">
        <f>'գրենական ՄԷԱ'!L30</f>
        <v>17</v>
      </c>
      <c r="B129" s="77" t="s">
        <v>70</v>
      </c>
      <c r="C129" s="77"/>
      <c r="D129" s="77"/>
      <c r="E129" s="77"/>
    </row>
    <row r="130" spans="1:5" ht="15" x14ac:dyDescent="0.2">
      <c r="A130" s="203" t="s">
        <v>92</v>
      </c>
      <c r="B130" s="203"/>
      <c r="C130" s="78">
        <f>'գրենական ՄԷԱ'!B30</f>
        <v>0</v>
      </c>
      <c r="D130" s="78" t="s">
        <v>72</v>
      </c>
      <c r="E130" s="78"/>
    </row>
    <row r="131" spans="1:5" ht="67.5" x14ac:dyDescent="0.2">
      <c r="A131" s="79" t="s">
        <v>73</v>
      </c>
      <c r="B131" s="79" t="s">
        <v>74</v>
      </c>
      <c r="C131" s="79" t="s">
        <v>93</v>
      </c>
      <c r="D131" s="79" t="s">
        <v>94</v>
      </c>
      <c r="E131" s="79" t="s">
        <v>77</v>
      </c>
    </row>
    <row r="132" spans="1:5" x14ac:dyDescent="0.2">
      <c r="A132" s="79">
        <v>1</v>
      </c>
      <c r="B132" s="79" t="str">
        <f>'գրենական ՄԷԱ'!N30</f>
        <v>«Ազնիվ Շահազիզյան» ԱՁ</v>
      </c>
      <c r="C132" s="80" t="s">
        <v>78</v>
      </c>
      <c r="D132" s="80"/>
      <c r="E132" s="80"/>
    </row>
    <row r="133" spans="1:5" x14ac:dyDescent="0.2">
      <c r="A133" s="81"/>
      <c r="B133" s="82"/>
      <c r="C133" s="82"/>
      <c r="D133" s="82"/>
      <c r="E133" s="82"/>
    </row>
    <row r="134" spans="1:5" ht="45" x14ac:dyDescent="0.2">
      <c r="A134" s="79" t="s">
        <v>79</v>
      </c>
      <c r="B134" s="202" t="s">
        <v>74</v>
      </c>
      <c r="C134" s="202"/>
      <c r="D134" s="79" t="s">
        <v>95</v>
      </c>
      <c r="E134" s="79" t="s">
        <v>81</v>
      </c>
    </row>
    <row r="135" spans="1:5" x14ac:dyDescent="0.2">
      <c r="A135" s="79">
        <v>1</v>
      </c>
      <c r="B135" s="202" t="str">
        <f>B132</f>
        <v>«Ազնիվ Շահազիզյան» ԱՁ</v>
      </c>
      <c r="C135" s="202"/>
      <c r="D135" s="80" t="s">
        <v>78</v>
      </c>
      <c r="E135" s="83">
        <f>'գրենական ՄԷԱ'!K30</f>
        <v>0</v>
      </c>
    </row>
    <row r="136" spans="1:5" x14ac:dyDescent="0.2">
      <c r="A136" s="205"/>
      <c r="B136" s="205"/>
      <c r="C136" s="205"/>
      <c r="D136" s="205"/>
      <c r="E136" s="205"/>
    </row>
    <row r="137" spans="1:5" ht="15" x14ac:dyDescent="0.2">
      <c r="A137" s="76">
        <f>'գրենական ՄԷԱ'!L31</f>
        <v>18</v>
      </c>
      <c r="B137" s="77" t="s">
        <v>70</v>
      </c>
      <c r="C137" s="77"/>
      <c r="D137" s="77"/>
      <c r="E137" s="77"/>
    </row>
    <row r="138" spans="1:5" ht="15" x14ac:dyDescent="0.2">
      <c r="A138" s="203" t="s">
        <v>92</v>
      </c>
      <c r="B138" s="203"/>
      <c r="C138" s="78">
        <f>'գրենական ՄԷԱ'!B31</f>
        <v>0</v>
      </c>
      <c r="D138" s="78" t="s">
        <v>72</v>
      </c>
      <c r="E138" s="78"/>
    </row>
    <row r="139" spans="1:5" ht="67.5" x14ac:dyDescent="0.2">
      <c r="A139" s="79" t="s">
        <v>73</v>
      </c>
      <c r="B139" s="79" t="s">
        <v>74</v>
      </c>
      <c r="C139" s="79" t="s">
        <v>93</v>
      </c>
      <c r="D139" s="79" t="s">
        <v>94</v>
      </c>
      <c r="E139" s="79" t="s">
        <v>77</v>
      </c>
    </row>
    <row r="140" spans="1:5" x14ac:dyDescent="0.2">
      <c r="A140" s="79">
        <v>1</v>
      </c>
      <c r="B140" s="79" t="str">
        <f>'գրենական ՄԷԱ'!N31</f>
        <v>«Ազնիվ Շահազիզյան» ԱՁ</v>
      </c>
      <c r="C140" s="80" t="s">
        <v>78</v>
      </c>
      <c r="D140" s="80"/>
      <c r="E140" s="80"/>
    </row>
    <row r="141" spans="1:5" x14ac:dyDescent="0.2">
      <c r="A141" s="81"/>
      <c r="B141" s="82"/>
      <c r="C141" s="82"/>
      <c r="D141" s="82"/>
      <c r="E141" s="82"/>
    </row>
    <row r="142" spans="1:5" ht="45" x14ac:dyDescent="0.2">
      <c r="A142" s="79" t="s">
        <v>79</v>
      </c>
      <c r="B142" s="202" t="s">
        <v>74</v>
      </c>
      <c r="C142" s="202"/>
      <c r="D142" s="79" t="s">
        <v>95</v>
      </c>
      <c r="E142" s="79" t="s">
        <v>81</v>
      </c>
    </row>
    <row r="143" spans="1:5" x14ac:dyDescent="0.2">
      <c r="A143" s="79">
        <v>1</v>
      </c>
      <c r="B143" s="202" t="str">
        <f>'Գ ՄԷԱ'!B140</f>
        <v>«Ազնիվ Շահազիզյան» ԱՁ</v>
      </c>
      <c r="C143" s="202"/>
      <c r="D143" s="80" t="s">
        <v>78</v>
      </c>
      <c r="E143" s="83">
        <f>'գրենական ՄԷԱ'!K31</f>
        <v>0</v>
      </c>
    </row>
    <row r="144" spans="1:5" x14ac:dyDescent="0.2">
      <c r="A144" s="205"/>
      <c r="B144" s="205"/>
      <c r="C144" s="205"/>
      <c r="D144" s="205"/>
      <c r="E144" s="205"/>
    </row>
    <row r="145" spans="1:5" ht="15" x14ac:dyDescent="0.2">
      <c r="A145" s="76">
        <f>'գրենական ՄԷԱ'!L32</f>
        <v>19</v>
      </c>
      <c r="B145" s="77" t="s">
        <v>70</v>
      </c>
      <c r="C145" s="77"/>
      <c r="D145" s="77"/>
      <c r="E145" s="77"/>
    </row>
    <row r="146" spans="1:5" ht="15" x14ac:dyDescent="0.2">
      <c r="A146" s="203" t="s">
        <v>92</v>
      </c>
      <c r="B146" s="203"/>
      <c r="C146" s="78">
        <f>'գրենական ՄԷԱ'!B32</f>
        <v>0</v>
      </c>
      <c r="D146" s="78" t="s">
        <v>72</v>
      </c>
      <c r="E146" s="78"/>
    </row>
    <row r="147" spans="1:5" ht="67.5" x14ac:dyDescent="0.2">
      <c r="A147" s="79" t="s">
        <v>73</v>
      </c>
      <c r="B147" s="79" t="s">
        <v>74</v>
      </c>
      <c r="C147" s="79" t="s">
        <v>93</v>
      </c>
      <c r="D147" s="79" t="s">
        <v>94</v>
      </c>
      <c r="E147" s="79" t="s">
        <v>77</v>
      </c>
    </row>
    <row r="148" spans="1:5" x14ac:dyDescent="0.2">
      <c r="A148" s="79">
        <v>1</v>
      </c>
      <c r="B148" s="79" t="str">
        <f>'գրենական ՄԷԱ'!N32</f>
        <v>«Ազնիվ Շահազիզյան» ԱՁ</v>
      </c>
      <c r="C148" s="80" t="s">
        <v>78</v>
      </c>
      <c r="D148" s="80"/>
      <c r="E148" s="80"/>
    </row>
    <row r="149" spans="1:5" x14ac:dyDescent="0.2">
      <c r="A149" s="81"/>
      <c r="B149" s="82"/>
      <c r="C149" s="82"/>
      <c r="D149" s="82"/>
      <c r="E149" s="82"/>
    </row>
    <row r="150" spans="1:5" ht="45" x14ac:dyDescent="0.2">
      <c r="A150" s="79" t="s">
        <v>79</v>
      </c>
      <c r="B150" s="202" t="s">
        <v>74</v>
      </c>
      <c r="C150" s="202"/>
      <c r="D150" s="79" t="s">
        <v>95</v>
      </c>
      <c r="E150" s="79" t="s">
        <v>81</v>
      </c>
    </row>
    <row r="151" spans="1:5" x14ac:dyDescent="0.2">
      <c r="A151" s="79">
        <v>1</v>
      </c>
      <c r="B151" s="202" t="str">
        <f>B148</f>
        <v>«Ազնիվ Շահազիզյան» ԱՁ</v>
      </c>
      <c r="C151" s="202"/>
      <c r="D151" s="80" t="s">
        <v>78</v>
      </c>
      <c r="E151" s="83">
        <f>'գրենական ՄԷԱ'!K32</f>
        <v>0</v>
      </c>
    </row>
    <row r="152" spans="1:5" x14ac:dyDescent="0.2">
      <c r="A152" s="82"/>
      <c r="B152" s="82"/>
      <c r="C152" s="82"/>
      <c r="D152" s="82"/>
      <c r="E152" s="82"/>
    </row>
    <row r="153" spans="1:5" ht="15" x14ac:dyDescent="0.2">
      <c r="A153" s="76">
        <f>'գրենական ՄԷԱ'!L33</f>
        <v>20</v>
      </c>
      <c r="B153" s="77" t="s">
        <v>70</v>
      </c>
      <c r="C153" s="77"/>
      <c r="D153" s="77"/>
      <c r="E153" s="77"/>
    </row>
    <row r="154" spans="1:5" ht="15" x14ac:dyDescent="0.2">
      <c r="A154" s="203" t="s">
        <v>92</v>
      </c>
      <c r="B154" s="203"/>
      <c r="C154" s="78">
        <f>'գրենական ՄԷԱ'!B33</f>
        <v>0</v>
      </c>
      <c r="D154" s="78" t="s">
        <v>72</v>
      </c>
      <c r="E154" s="78"/>
    </row>
    <row r="155" spans="1:5" ht="67.5" x14ac:dyDescent="0.2">
      <c r="A155" s="79" t="s">
        <v>73</v>
      </c>
      <c r="B155" s="79" t="s">
        <v>74</v>
      </c>
      <c r="C155" s="79" t="s">
        <v>93</v>
      </c>
      <c r="D155" s="79" t="s">
        <v>94</v>
      </c>
      <c r="E155" s="79" t="s">
        <v>77</v>
      </c>
    </row>
    <row r="156" spans="1:5" x14ac:dyDescent="0.2">
      <c r="A156" s="79">
        <v>1</v>
      </c>
      <c r="B156" s="79" t="str">
        <f>'գրենական ՄԷԱ'!N33</f>
        <v>«Ազնիվ Շահազիզյան» ԱՁ</v>
      </c>
      <c r="C156" s="80" t="s">
        <v>78</v>
      </c>
      <c r="D156" s="80"/>
      <c r="E156" s="80"/>
    </row>
    <row r="157" spans="1:5" x14ac:dyDescent="0.2">
      <c r="A157" s="81"/>
      <c r="B157" s="82"/>
      <c r="C157" s="82"/>
      <c r="D157" s="82"/>
      <c r="E157" s="82"/>
    </row>
    <row r="158" spans="1:5" ht="45" x14ac:dyDescent="0.2">
      <c r="A158" s="79" t="s">
        <v>79</v>
      </c>
      <c r="B158" s="202" t="s">
        <v>74</v>
      </c>
      <c r="C158" s="202"/>
      <c r="D158" s="79" t="s">
        <v>95</v>
      </c>
      <c r="E158" s="79" t="s">
        <v>81</v>
      </c>
    </row>
    <row r="159" spans="1:5" x14ac:dyDescent="0.2">
      <c r="A159" s="79">
        <v>1</v>
      </c>
      <c r="B159" s="202" t="str">
        <f>B156</f>
        <v>«Ազնիվ Շահազիզյան» ԱՁ</v>
      </c>
      <c r="C159" s="202"/>
      <c r="D159" s="80" t="s">
        <v>78</v>
      </c>
      <c r="E159" s="83">
        <f>'գրենական ՄԷԱ'!K33</f>
        <v>0</v>
      </c>
    </row>
    <row r="160" spans="1:5" x14ac:dyDescent="0.2">
      <c r="A160" s="82"/>
      <c r="B160" s="82"/>
      <c r="C160" s="82"/>
      <c r="D160" s="82"/>
      <c r="E160" s="82"/>
    </row>
    <row r="161" spans="1:5" ht="15" x14ac:dyDescent="0.2">
      <c r="A161" s="76" t="e">
        <f>'գրենական ՄԷԱ'!#REF!</f>
        <v>#REF!</v>
      </c>
      <c r="B161" s="77" t="s">
        <v>70</v>
      </c>
      <c r="C161" s="77"/>
      <c r="D161" s="77"/>
      <c r="E161" s="77"/>
    </row>
    <row r="162" spans="1:5" ht="15" x14ac:dyDescent="0.2">
      <c r="A162" s="203" t="s">
        <v>92</v>
      </c>
      <c r="B162" s="203"/>
      <c r="C162" s="78" t="e">
        <f>'գրենական ՄԷԱ'!#REF!</f>
        <v>#REF!</v>
      </c>
      <c r="D162" s="78" t="s">
        <v>72</v>
      </c>
      <c r="E162" s="78"/>
    </row>
    <row r="163" spans="1:5" ht="67.5" x14ac:dyDescent="0.2">
      <c r="A163" s="79" t="s">
        <v>73</v>
      </c>
      <c r="B163" s="79" t="s">
        <v>74</v>
      </c>
      <c r="C163" s="79" t="s">
        <v>93</v>
      </c>
      <c r="D163" s="79" t="s">
        <v>94</v>
      </c>
      <c r="E163" s="79" t="s">
        <v>77</v>
      </c>
    </row>
    <row r="164" spans="1:5" x14ac:dyDescent="0.2">
      <c r="A164" s="79">
        <v>1</v>
      </c>
      <c r="B164" s="79" t="e">
        <f>'գրենական ՄԷԱ'!#REF!</f>
        <v>#REF!</v>
      </c>
      <c r="C164" s="80" t="s">
        <v>78</v>
      </c>
      <c r="D164" s="80"/>
      <c r="E164" s="80"/>
    </row>
    <row r="165" spans="1:5" x14ac:dyDescent="0.2">
      <c r="A165" s="81"/>
      <c r="B165" s="82"/>
      <c r="C165" s="82"/>
      <c r="D165" s="82"/>
      <c r="E165" s="82"/>
    </row>
    <row r="166" spans="1:5" ht="45" x14ac:dyDescent="0.2">
      <c r="A166" s="79" t="s">
        <v>79</v>
      </c>
      <c r="B166" s="202" t="s">
        <v>74</v>
      </c>
      <c r="C166" s="202"/>
      <c r="D166" s="79" t="s">
        <v>95</v>
      </c>
      <c r="E166" s="79" t="s">
        <v>81</v>
      </c>
    </row>
    <row r="167" spans="1:5" x14ac:dyDescent="0.2">
      <c r="A167" s="79">
        <v>1</v>
      </c>
      <c r="B167" s="202" t="e">
        <f>B164</f>
        <v>#REF!</v>
      </c>
      <c r="C167" s="202"/>
      <c r="D167" s="80" t="s">
        <v>78</v>
      </c>
      <c r="E167" s="83" t="e">
        <f>'գրենական ՄԷԱ'!#REF!</f>
        <v>#REF!</v>
      </c>
    </row>
    <row r="168" spans="1:5" x14ac:dyDescent="0.2">
      <c r="A168" s="82"/>
      <c r="B168" s="82"/>
      <c r="C168" s="82"/>
      <c r="D168" s="82"/>
      <c r="E168" s="82"/>
    </row>
    <row r="169" spans="1:5" ht="15" x14ac:dyDescent="0.2">
      <c r="A169" s="76" t="e">
        <f>'գրենական ՄԷԱ'!#REF!</f>
        <v>#REF!</v>
      </c>
      <c r="B169" s="77" t="s">
        <v>70</v>
      </c>
      <c r="C169" s="77"/>
      <c r="D169" s="77"/>
      <c r="E169" s="77"/>
    </row>
    <row r="170" spans="1:5" ht="15" x14ac:dyDescent="0.2">
      <c r="A170" s="203" t="s">
        <v>92</v>
      </c>
      <c r="B170" s="203"/>
      <c r="C170" s="78" t="e">
        <f>'գրենական ՄԷԱ'!#REF!</f>
        <v>#REF!</v>
      </c>
      <c r="D170" s="78" t="s">
        <v>72</v>
      </c>
      <c r="E170" s="78"/>
    </row>
    <row r="171" spans="1:5" ht="67.5" x14ac:dyDescent="0.2">
      <c r="A171" s="79" t="s">
        <v>73</v>
      </c>
      <c r="B171" s="79" t="s">
        <v>74</v>
      </c>
      <c r="C171" s="79" t="s">
        <v>93</v>
      </c>
      <c r="D171" s="79" t="s">
        <v>94</v>
      </c>
      <c r="E171" s="79" t="s">
        <v>77</v>
      </c>
    </row>
    <row r="172" spans="1:5" x14ac:dyDescent="0.2">
      <c r="A172" s="79">
        <v>1</v>
      </c>
      <c r="B172" s="79" t="e">
        <f>'գրենական ՄԷԱ'!#REF!</f>
        <v>#REF!</v>
      </c>
      <c r="C172" s="80" t="s">
        <v>78</v>
      </c>
      <c r="D172" s="80"/>
      <c r="E172" s="80"/>
    </row>
    <row r="173" spans="1:5" x14ac:dyDescent="0.2">
      <c r="A173" s="81"/>
      <c r="B173" s="82"/>
      <c r="C173" s="82"/>
      <c r="D173" s="82"/>
      <c r="E173" s="82"/>
    </row>
    <row r="174" spans="1:5" ht="45" x14ac:dyDescent="0.2">
      <c r="A174" s="79" t="s">
        <v>79</v>
      </c>
      <c r="B174" s="202" t="s">
        <v>74</v>
      </c>
      <c r="C174" s="202"/>
      <c r="D174" s="79" t="s">
        <v>95</v>
      </c>
      <c r="E174" s="79" t="s">
        <v>81</v>
      </c>
    </row>
    <row r="175" spans="1:5" x14ac:dyDescent="0.2">
      <c r="A175" s="79">
        <v>1</v>
      </c>
      <c r="B175" s="202" t="e">
        <f>B172</f>
        <v>#REF!</v>
      </c>
      <c r="C175" s="202"/>
      <c r="D175" s="80" t="s">
        <v>78</v>
      </c>
      <c r="E175" s="83" t="e">
        <f>'գրենական ՄԷԱ'!#REF!</f>
        <v>#REF!</v>
      </c>
    </row>
    <row r="176" spans="1:5" x14ac:dyDescent="0.2">
      <c r="A176" s="82"/>
      <c r="B176" s="82"/>
      <c r="C176" s="82"/>
      <c r="D176" s="82"/>
      <c r="E176" s="82"/>
    </row>
    <row r="177" spans="1:5" ht="15" x14ac:dyDescent="0.2">
      <c r="A177" s="76" t="e">
        <f>'գրենական ՄԷԱ'!#REF!</f>
        <v>#REF!</v>
      </c>
      <c r="B177" s="77" t="s">
        <v>70</v>
      </c>
      <c r="C177" s="77"/>
      <c r="D177" s="77"/>
      <c r="E177" s="77"/>
    </row>
    <row r="178" spans="1:5" ht="15" x14ac:dyDescent="0.2">
      <c r="A178" s="203" t="s">
        <v>92</v>
      </c>
      <c r="B178" s="203"/>
      <c r="C178" s="78" t="e">
        <f>'գրենական ՄԷԱ'!#REF!</f>
        <v>#REF!</v>
      </c>
      <c r="D178" s="78" t="s">
        <v>72</v>
      </c>
      <c r="E178" s="78"/>
    </row>
    <row r="179" spans="1:5" ht="67.5" x14ac:dyDescent="0.2">
      <c r="A179" s="79" t="s">
        <v>73</v>
      </c>
      <c r="B179" s="79" t="s">
        <v>74</v>
      </c>
      <c r="C179" s="79" t="s">
        <v>93</v>
      </c>
      <c r="D179" s="79" t="s">
        <v>94</v>
      </c>
      <c r="E179" s="79" t="s">
        <v>77</v>
      </c>
    </row>
    <row r="180" spans="1:5" x14ac:dyDescent="0.2">
      <c r="A180" s="79">
        <v>1</v>
      </c>
      <c r="B180" s="79" t="e">
        <f>'գրենական ՄԷԱ'!#REF!</f>
        <v>#REF!</v>
      </c>
      <c r="C180" s="80" t="s">
        <v>78</v>
      </c>
      <c r="D180" s="80"/>
      <c r="E180" s="80"/>
    </row>
    <row r="181" spans="1:5" x14ac:dyDescent="0.2">
      <c r="A181" s="81"/>
      <c r="B181" s="82"/>
      <c r="C181" s="82"/>
      <c r="D181" s="82"/>
      <c r="E181" s="82"/>
    </row>
    <row r="182" spans="1:5" ht="45" x14ac:dyDescent="0.2">
      <c r="A182" s="79" t="s">
        <v>79</v>
      </c>
      <c r="B182" s="202" t="s">
        <v>74</v>
      </c>
      <c r="C182" s="202"/>
      <c r="D182" s="79" t="s">
        <v>95</v>
      </c>
      <c r="E182" s="79" t="s">
        <v>81</v>
      </c>
    </row>
    <row r="183" spans="1:5" x14ac:dyDescent="0.2">
      <c r="A183" s="79">
        <v>1</v>
      </c>
      <c r="B183" s="202" t="e">
        <f>B180</f>
        <v>#REF!</v>
      </c>
      <c r="C183" s="202"/>
      <c r="D183" s="80" t="s">
        <v>78</v>
      </c>
      <c r="E183" s="83" t="e">
        <f>'գրենական ՄԷԱ'!#REF!</f>
        <v>#REF!</v>
      </c>
    </row>
    <row r="184" spans="1:5" x14ac:dyDescent="0.2">
      <c r="A184" s="82"/>
      <c r="B184" s="82"/>
      <c r="C184" s="82"/>
      <c r="D184" s="82"/>
      <c r="E184" s="82"/>
    </row>
    <row r="185" spans="1:5" ht="15" x14ac:dyDescent="0.2">
      <c r="A185" s="76" t="e">
        <f>'գրենական ՄԷԱ'!#REF!</f>
        <v>#REF!</v>
      </c>
      <c r="B185" s="77" t="s">
        <v>70</v>
      </c>
      <c r="C185" s="77"/>
      <c r="D185" s="77"/>
      <c r="E185" s="77"/>
    </row>
    <row r="186" spans="1:5" ht="15" x14ac:dyDescent="0.2">
      <c r="A186" s="203" t="s">
        <v>92</v>
      </c>
      <c r="B186" s="203"/>
      <c r="C186" s="78" t="e">
        <f>'գրենական ՄԷԱ'!#REF!</f>
        <v>#REF!</v>
      </c>
      <c r="D186" s="78" t="s">
        <v>72</v>
      </c>
      <c r="E186" s="78"/>
    </row>
    <row r="187" spans="1:5" ht="67.5" x14ac:dyDescent="0.2">
      <c r="A187" s="79" t="s">
        <v>73</v>
      </c>
      <c r="B187" s="79" t="s">
        <v>74</v>
      </c>
      <c r="C187" s="79" t="s">
        <v>93</v>
      </c>
      <c r="D187" s="79" t="s">
        <v>94</v>
      </c>
      <c r="E187" s="79" t="s">
        <v>77</v>
      </c>
    </row>
    <row r="188" spans="1:5" x14ac:dyDescent="0.2">
      <c r="A188" s="79">
        <v>1</v>
      </c>
      <c r="B188" s="79" t="e">
        <f>'գրենական ՄԷԱ'!#REF!</f>
        <v>#REF!</v>
      </c>
      <c r="C188" s="80" t="s">
        <v>78</v>
      </c>
      <c r="D188" s="80"/>
      <c r="E188" s="80"/>
    </row>
    <row r="189" spans="1:5" x14ac:dyDescent="0.2">
      <c r="A189" s="81"/>
      <c r="B189" s="82"/>
      <c r="C189" s="82"/>
      <c r="D189" s="82"/>
      <c r="E189" s="82"/>
    </row>
    <row r="190" spans="1:5" ht="45" x14ac:dyDescent="0.2">
      <c r="A190" s="79" t="s">
        <v>79</v>
      </c>
      <c r="B190" s="202" t="s">
        <v>74</v>
      </c>
      <c r="C190" s="202"/>
      <c r="D190" s="79" t="s">
        <v>95</v>
      </c>
      <c r="E190" s="79" t="s">
        <v>81</v>
      </c>
    </row>
    <row r="191" spans="1:5" x14ac:dyDescent="0.2">
      <c r="A191" s="79">
        <v>1</v>
      </c>
      <c r="B191" s="202" t="e">
        <f>B188</f>
        <v>#REF!</v>
      </c>
      <c r="C191" s="202"/>
      <c r="D191" s="80" t="s">
        <v>78</v>
      </c>
      <c r="E191" s="83" t="e">
        <f>'գրենական ՄԷԱ'!#REF!</f>
        <v>#REF!</v>
      </c>
    </row>
    <row r="192" spans="1:5" x14ac:dyDescent="0.2">
      <c r="A192" s="82"/>
      <c r="B192" s="82"/>
      <c r="C192" s="82"/>
      <c r="D192" s="82"/>
      <c r="E192" s="82"/>
    </row>
    <row r="193" spans="1:5" ht="15" x14ac:dyDescent="0.2">
      <c r="A193" s="76" t="e">
        <f>'գրենական ՄԷԱ'!#REF!</f>
        <v>#REF!</v>
      </c>
      <c r="B193" s="77" t="s">
        <v>70</v>
      </c>
      <c r="C193" s="77"/>
      <c r="D193" s="77"/>
      <c r="E193" s="77"/>
    </row>
    <row r="194" spans="1:5" ht="15" x14ac:dyDescent="0.2">
      <c r="A194" s="203" t="s">
        <v>92</v>
      </c>
      <c r="B194" s="203"/>
      <c r="C194" s="78" t="e">
        <f>'գրենական ՄԷԱ'!#REF!</f>
        <v>#REF!</v>
      </c>
      <c r="D194" s="78" t="s">
        <v>72</v>
      </c>
      <c r="E194" s="78"/>
    </row>
    <row r="195" spans="1:5" ht="67.5" x14ac:dyDescent="0.2">
      <c r="A195" s="79" t="s">
        <v>73</v>
      </c>
      <c r="B195" s="79" t="s">
        <v>74</v>
      </c>
      <c r="C195" s="79" t="s">
        <v>93</v>
      </c>
      <c r="D195" s="79" t="s">
        <v>94</v>
      </c>
      <c r="E195" s="79" t="s">
        <v>77</v>
      </c>
    </row>
    <row r="196" spans="1:5" x14ac:dyDescent="0.2">
      <c r="A196" s="79">
        <v>1</v>
      </c>
      <c r="B196" s="79" t="e">
        <f>'գրենական ՄԷԱ'!#REF!</f>
        <v>#REF!</v>
      </c>
      <c r="C196" s="80" t="s">
        <v>78</v>
      </c>
      <c r="D196" s="80"/>
      <c r="E196" s="80"/>
    </row>
    <row r="197" spans="1:5" x14ac:dyDescent="0.2">
      <c r="A197" s="81"/>
      <c r="B197" s="82"/>
      <c r="C197" s="82"/>
      <c r="D197" s="82"/>
      <c r="E197" s="82"/>
    </row>
    <row r="198" spans="1:5" ht="45" x14ac:dyDescent="0.2">
      <c r="A198" s="79" t="s">
        <v>79</v>
      </c>
      <c r="B198" s="202" t="s">
        <v>74</v>
      </c>
      <c r="C198" s="202"/>
      <c r="D198" s="79" t="s">
        <v>95</v>
      </c>
      <c r="E198" s="79" t="s">
        <v>81</v>
      </c>
    </row>
    <row r="199" spans="1:5" x14ac:dyDescent="0.2">
      <c r="A199" s="79">
        <v>1</v>
      </c>
      <c r="B199" s="202" t="e">
        <f>B196</f>
        <v>#REF!</v>
      </c>
      <c r="C199" s="202"/>
      <c r="D199" s="80" t="s">
        <v>78</v>
      </c>
      <c r="E199" s="83" t="e">
        <f>'գրենական ՄԷԱ'!#REF!</f>
        <v>#REF!</v>
      </c>
    </row>
    <row r="200" spans="1:5" x14ac:dyDescent="0.2">
      <c r="A200" s="82"/>
      <c r="B200" s="82"/>
      <c r="C200" s="82"/>
      <c r="D200" s="82"/>
      <c r="E200" s="82"/>
    </row>
    <row r="201" spans="1:5" ht="15" x14ac:dyDescent="0.2">
      <c r="A201" s="76" t="e">
        <f>'գրենական ՄԷԱ'!#REF!</f>
        <v>#REF!</v>
      </c>
      <c r="B201" s="77" t="s">
        <v>70</v>
      </c>
      <c r="C201" s="77"/>
      <c r="D201" s="77"/>
      <c r="E201" s="77"/>
    </row>
    <row r="202" spans="1:5" ht="15" x14ac:dyDescent="0.2">
      <c r="A202" s="203" t="s">
        <v>92</v>
      </c>
      <c r="B202" s="203"/>
      <c r="C202" s="78" t="e">
        <f>'գրենական ՄԷԱ'!#REF!</f>
        <v>#REF!</v>
      </c>
      <c r="D202" s="78" t="s">
        <v>72</v>
      </c>
      <c r="E202" s="78"/>
    </row>
    <row r="203" spans="1:5" ht="67.5" x14ac:dyDescent="0.2">
      <c r="A203" s="79" t="s">
        <v>73</v>
      </c>
      <c r="B203" s="79" t="s">
        <v>74</v>
      </c>
      <c r="C203" s="79" t="s">
        <v>93</v>
      </c>
      <c r="D203" s="79" t="s">
        <v>94</v>
      </c>
      <c r="E203" s="79" t="s">
        <v>77</v>
      </c>
    </row>
    <row r="204" spans="1:5" x14ac:dyDescent="0.2">
      <c r="A204" s="79">
        <v>1</v>
      </c>
      <c r="B204" s="79" t="e">
        <f>'գրենական ՄԷԱ'!#REF!</f>
        <v>#REF!</v>
      </c>
      <c r="C204" s="80" t="s">
        <v>78</v>
      </c>
      <c r="D204" s="80"/>
      <c r="E204" s="80"/>
    </row>
    <row r="205" spans="1:5" x14ac:dyDescent="0.2">
      <c r="A205" s="81"/>
      <c r="B205" s="82"/>
      <c r="C205" s="82"/>
      <c r="D205" s="82"/>
      <c r="E205" s="82"/>
    </row>
    <row r="206" spans="1:5" ht="45" x14ac:dyDescent="0.2">
      <c r="A206" s="79" t="s">
        <v>79</v>
      </c>
      <c r="B206" s="202" t="s">
        <v>74</v>
      </c>
      <c r="C206" s="202"/>
      <c r="D206" s="79" t="s">
        <v>95</v>
      </c>
      <c r="E206" s="79" t="s">
        <v>81</v>
      </c>
    </row>
    <row r="207" spans="1:5" x14ac:dyDescent="0.2">
      <c r="A207" s="52">
        <v>1</v>
      </c>
      <c r="B207" s="204" t="e">
        <f>B204</f>
        <v>#REF!</v>
      </c>
      <c r="C207" s="204"/>
      <c r="D207" s="53" t="s">
        <v>78</v>
      </c>
      <c r="E207" s="55" t="e">
        <f>'գրենական ՄԷԱ'!#REF!</f>
        <v>#REF!</v>
      </c>
    </row>
  </sheetData>
  <mergeCells count="94">
    <mergeCell ref="A24:E24"/>
    <mergeCell ref="A2:B2"/>
    <mergeCell ref="B6:C6"/>
    <mergeCell ref="B7:C7"/>
    <mergeCell ref="A8:E8"/>
    <mergeCell ref="A10:B10"/>
    <mergeCell ref="B14:C14"/>
    <mergeCell ref="B15:C15"/>
    <mergeCell ref="A16:E16"/>
    <mergeCell ref="A18:B18"/>
    <mergeCell ref="B22:C22"/>
    <mergeCell ref="B23:C23"/>
    <mergeCell ref="A48:E48"/>
    <mergeCell ref="A26:B26"/>
    <mergeCell ref="B30:C30"/>
    <mergeCell ref="B31:C31"/>
    <mergeCell ref="A32:E32"/>
    <mergeCell ref="A34:B34"/>
    <mergeCell ref="B38:C38"/>
    <mergeCell ref="B39:C39"/>
    <mergeCell ref="A40:E40"/>
    <mergeCell ref="A42:B42"/>
    <mergeCell ref="B46:C46"/>
    <mergeCell ref="B47:C47"/>
    <mergeCell ref="A74:B74"/>
    <mergeCell ref="A50:B50"/>
    <mergeCell ref="B54:C54"/>
    <mergeCell ref="B55:C55"/>
    <mergeCell ref="A56:E56"/>
    <mergeCell ref="A58:B58"/>
    <mergeCell ref="B62:C62"/>
    <mergeCell ref="B63:C63"/>
    <mergeCell ref="A66:B66"/>
    <mergeCell ref="B70:C70"/>
    <mergeCell ref="B71:C71"/>
    <mergeCell ref="A72:E72"/>
    <mergeCell ref="A98:B98"/>
    <mergeCell ref="B78:C78"/>
    <mergeCell ref="B79:C79"/>
    <mergeCell ref="A80:E80"/>
    <mergeCell ref="A82:B82"/>
    <mergeCell ref="B86:C86"/>
    <mergeCell ref="B87:C87"/>
    <mergeCell ref="A88:E88"/>
    <mergeCell ref="A90:B90"/>
    <mergeCell ref="B94:C94"/>
    <mergeCell ref="B95:C95"/>
    <mergeCell ref="A96:E96"/>
    <mergeCell ref="B126:C126"/>
    <mergeCell ref="B102:C102"/>
    <mergeCell ref="B103:C103"/>
    <mergeCell ref="A104:E104"/>
    <mergeCell ref="A106:B106"/>
    <mergeCell ref="B110:C110"/>
    <mergeCell ref="B111:C111"/>
    <mergeCell ref="A114:B114"/>
    <mergeCell ref="B118:C118"/>
    <mergeCell ref="B119:C119"/>
    <mergeCell ref="A120:E120"/>
    <mergeCell ref="A122:B122"/>
    <mergeCell ref="B150:C150"/>
    <mergeCell ref="B127:C127"/>
    <mergeCell ref="A128:E128"/>
    <mergeCell ref="A130:B130"/>
    <mergeCell ref="B134:C134"/>
    <mergeCell ref="B135:C135"/>
    <mergeCell ref="A136:E136"/>
    <mergeCell ref="A138:B138"/>
    <mergeCell ref="B142:C142"/>
    <mergeCell ref="B143:C143"/>
    <mergeCell ref="A144:E144"/>
    <mergeCell ref="A146:B146"/>
    <mergeCell ref="B182:C182"/>
    <mergeCell ref="B151:C151"/>
    <mergeCell ref="A154:B154"/>
    <mergeCell ref="B158:C158"/>
    <mergeCell ref="B159:C159"/>
    <mergeCell ref="A162:B162"/>
    <mergeCell ref="B166:C166"/>
    <mergeCell ref="B167:C167"/>
    <mergeCell ref="A170:B170"/>
    <mergeCell ref="B174:C174"/>
    <mergeCell ref="B175:C175"/>
    <mergeCell ref="A178:B178"/>
    <mergeCell ref="B199:C199"/>
    <mergeCell ref="A202:B202"/>
    <mergeCell ref="B206:C206"/>
    <mergeCell ref="B207:C207"/>
    <mergeCell ref="B183:C183"/>
    <mergeCell ref="A186:B186"/>
    <mergeCell ref="B190:C190"/>
    <mergeCell ref="B191:C191"/>
    <mergeCell ref="A194:B194"/>
    <mergeCell ref="B198:C19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1"/>
  <sheetViews>
    <sheetView topLeftCell="A14" workbookViewId="0">
      <selection activeCell="A14" sqref="A1:XFD1048576"/>
    </sheetView>
  </sheetViews>
  <sheetFormatPr defaultRowHeight="11.25" x14ac:dyDescent="0.2"/>
  <cols>
    <col min="1" max="1" width="9.140625" style="56"/>
    <col min="2" max="2" width="29.28515625" style="56" customWidth="1"/>
    <col min="3" max="4" width="9.140625" style="56"/>
    <col min="5" max="6" width="9.140625" style="57"/>
    <col min="7" max="7" width="9.140625" style="56"/>
    <col min="8" max="8" width="25.28515625" style="58" hidden="1" customWidth="1"/>
    <col min="9" max="9" width="29" style="58" bestFit="1" customWidth="1"/>
    <col min="10" max="10" width="9.140625" style="56"/>
    <col min="11" max="11" width="4.5703125" style="59" bestFit="1" customWidth="1"/>
    <col min="12" max="12" width="3" style="56" bestFit="1" customWidth="1"/>
    <col min="13" max="13" width="9.140625" style="56"/>
    <col min="14" max="14" width="24.140625" style="56" bestFit="1" customWidth="1"/>
    <col min="15" max="16384" width="9.140625" style="56"/>
  </cols>
  <sheetData>
    <row r="1" spans="1:19" hidden="1" x14ac:dyDescent="0.2"/>
    <row r="2" spans="1:19" hidden="1" x14ac:dyDescent="0.2"/>
    <row r="3" spans="1:19" hidden="1" x14ac:dyDescent="0.2"/>
    <row r="4" spans="1:19" hidden="1" x14ac:dyDescent="0.2"/>
    <row r="5" spans="1:19" hidden="1" x14ac:dyDescent="0.2"/>
    <row r="6" spans="1:19" hidden="1" x14ac:dyDescent="0.2"/>
    <row r="7" spans="1:19" hidden="1" x14ac:dyDescent="0.2"/>
    <row r="8" spans="1:19" hidden="1" x14ac:dyDescent="0.2"/>
    <row r="9" spans="1:19" hidden="1" x14ac:dyDescent="0.2"/>
    <row r="10" spans="1:19" hidden="1" x14ac:dyDescent="0.2"/>
    <row r="11" spans="1:19" hidden="1" x14ac:dyDescent="0.2"/>
    <row r="12" spans="1:19" hidden="1" x14ac:dyDescent="0.2"/>
    <row r="13" spans="1:19" hidden="1" x14ac:dyDescent="0.2"/>
    <row r="14" spans="1:19" ht="12.75" x14ac:dyDescent="0.2">
      <c r="A14" s="27">
        <v>39836000</v>
      </c>
      <c r="B14" s="28" t="s">
        <v>27</v>
      </c>
      <c r="C14" s="12" t="s">
        <v>13</v>
      </c>
      <c r="D14" s="29" t="s">
        <v>6</v>
      </c>
      <c r="E14" s="29">
        <v>1200</v>
      </c>
      <c r="F14" s="29">
        <v>5</v>
      </c>
      <c r="G14" s="63">
        <f t="shared" ref="G14:G39" si="0">E14*F14</f>
        <v>6000</v>
      </c>
      <c r="H14" s="64" t="e">
        <f ca="1">[1]!ConvertTOTEXT_Armenian(G14)</f>
        <v>#NAME?</v>
      </c>
      <c r="I14" s="64" t="e">
        <f ca="1">G14&amp;" "&amp;H14&amp;""</f>
        <v>#NAME?</v>
      </c>
      <c r="K14" s="59">
        <f t="shared" ref="K14:K39" si="1">G14/1000</f>
        <v>6</v>
      </c>
      <c r="L14" s="56">
        <v>1</v>
      </c>
      <c r="N14" s="56" t="s">
        <v>96</v>
      </c>
      <c r="P14" s="26">
        <v>2</v>
      </c>
      <c r="Q14" s="72">
        <f>P14*E14</f>
        <v>2400</v>
      </c>
      <c r="R14" s="72">
        <f>F14-P14</f>
        <v>3</v>
      </c>
      <c r="S14" s="72">
        <f>R14*E14</f>
        <v>3600</v>
      </c>
    </row>
    <row r="15" spans="1:19" ht="12.75" x14ac:dyDescent="0.2">
      <c r="A15" s="24" t="s">
        <v>38</v>
      </c>
      <c r="B15" s="17" t="s">
        <v>28</v>
      </c>
      <c r="C15" s="3" t="s">
        <v>13</v>
      </c>
      <c r="D15" s="18" t="s">
        <v>6</v>
      </c>
      <c r="E15" s="18">
        <v>1000</v>
      </c>
      <c r="F15" s="62">
        <v>2</v>
      </c>
      <c r="G15" s="63">
        <f t="shared" si="0"/>
        <v>2000</v>
      </c>
      <c r="H15" s="64" t="e">
        <f ca="1">[1]!ConvertTOTEXT_Armenian(G15)</f>
        <v>#NAME?</v>
      </c>
      <c r="I15" s="64" t="e">
        <f t="shared" ref="I15:I39" ca="1" si="2">G15&amp;" "&amp;H15&amp;""</f>
        <v>#NAME?</v>
      </c>
      <c r="K15" s="59">
        <f t="shared" si="1"/>
        <v>2</v>
      </c>
      <c r="L15" s="56">
        <v>2</v>
      </c>
      <c r="N15" s="56" t="s">
        <v>96</v>
      </c>
      <c r="P15" s="26">
        <v>1</v>
      </c>
      <c r="Q15" s="72">
        <f t="shared" ref="Q15:Q39" si="3">P15*E15</f>
        <v>1000</v>
      </c>
      <c r="R15" s="72">
        <f t="shared" ref="R15:R39" si="4">F15-P15</f>
        <v>1</v>
      </c>
      <c r="S15" s="72">
        <f t="shared" ref="S15:S39" si="5">R15*E15</f>
        <v>1000</v>
      </c>
    </row>
    <row r="16" spans="1:19" ht="12.75" x14ac:dyDescent="0.2">
      <c r="A16" s="24">
        <v>31531210</v>
      </c>
      <c r="B16" s="17" t="s">
        <v>29</v>
      </c>
      <c r="C16" s="3" t="s">
        <v>13</v>
      </c>
      <c r="D16" s="18" t="s">
        <v>6</v>
      </c>
      <c r="E16" s="18">
        <v>150</v>
      </c>
      <c r="F16" s="62">
        <v>30</v>
      </c>
      <c r="G16" s="63">
        <f t="shared" si="0"/>
        <v>4500</v>
      </c>
      <c r="H16" s="64" t="e">
        <f ca="1">[1]!ConvertTOTEXT_Armenian(G16)</f>
        <v>#NAME?</v>
      </c>
      <c r="I16" s="64" t="e">
        <f t="shared" ca="1" si="2"/>
        <v>#NAME?</v>
      </c>
      <c r="K16" s="59">
        <f t="shared" si="1"/>
        <v>4.5</v>
      </c>
      <c r="L16" s="56">
        <v>3</v>
      </c>
      <c r="N16" s="56" t="s">
        <v>96</v>
      </c>
      <c r="P16" s="26">
        <v>10</v>
      </c>
      <c r="Q16" s="72">
        <f t="shared" si="3"/>
        <v>1500</v>
      </c>
      <c r="R16" s="72">
        <f t="shared" si="4"/>
        <v>20</v>
      </c>
      <c r="S16" s="72">
        <f t="shared" si="5"/>
        <v>3000</v>
      </c>
    </row>
    <row r="17" spans="1:19" ht="12.75" x14ac:dyDescent="0.2">
      <c r="A17" s="24">
        <v>33761100</v>
      </c>
      <c r="B17" s="17" t="s">
        <v>30</v>
      </c>
      <c r="C17" s="3" t="s">
        <v>13</v>
      </c>
      <c r="D17" s="18" t="s">
        <v>6</v>
      </c>
      <c r="E17" s="18">
        <v>100</v>
      </c>
      <c r="F17" s="62">
        <v>50</v>
      </c>
      <c r="G17" s="63">
        <f t="shared" si="0"/>
        <v>5000</v>
      </c>
      <c r="H17" s="64" t="e">
        <f ca="1">[1]!ConvertTOTEXT_Armenian(G17)</f>
        <v>#NAME?</v>
      </c>
      <c r="I17" s="64" t="e">
        <f t="shared" ca="1" si="2"/>
        <v>#NAME?</v>
      </c>
      <c r="K17" s="59">
        <f t="shared" si="1"/>
        <v>5</v>
      </c>
      <c r="L17" s="56">
        <v>4</v>
      </c>
      <c r="N17" s="56" t="s">
        <v>96</v>
      </c>
      <c r="P17" s="26">
        <v>23</v>
      </c>
      <c r="Q17" s="72">
        <f t="shared" si="3"/>
        <v>2300</v>
      </c>
      <c r="R17" s="72">
        <f t="shared" si="4"/>
        <v>27</v>
      </c>
      <c r="S17" s="72">
        <f t="shared" si="5"/>
        <v>2700</v>
      </c>
    </row>
    <row r="18" spans="1:19" ht="12.75" x14ac:dyDescent="0.2">
      <c r="A18" s="24">
        <v>19641000</v>
      </c>
      <c r="B18" s="17" t="s">
        <v>41</v>
      </c>
      <c r="C18" s="3" t="s">
        <v>13</v>
      </c>
      <c r="D18" s="18" t="s">
        <v>6</v>
      </c>
      <c r="E18" s="18">
        <v>650</v>
      </c>
      <c r="F18" s="62">
        <v>20</v>
      </c>
      <c r="G18" s="63">
        <f t="shared" si="0"/>
        <v>13000</v>
      </c>
      <c r="H18" s="64" t="e">
        <f ca="1">[1]!ConvertTOTEXT_Armenian(G18)</f>
        <v>#NAME?</v>
      </c>
      <c r="I18" s="64" t="e">
        <f t="shared" ca="1" si="2"/>
        <v>#NAME?</v>
      </c>
      <c r="K18" s="59">
        <f t="shared" si="1"/>
        <v>13</v>
      </c>
      <c r="L18" s="56">
        <v>5</v>
      </c>
      <c r="N18" s="56" t="s">
        <v>96</v>
      </c>
      <c r="P18" s="26">
        <v>4</v>
      </c>
      <c r="Q18" s="72">
        <f t="shared" si="3"/>
        <v>2600</v>
      </c>
      <c r="R18" s="72">
        <f t="shared" si="4"/>
        <v>16</v>
      </c>
      <c r="S18" s="72">
        <f t="shared" si="5"/>
        <v>10400</v>
      </c>
    </row>
    <row r="19" spans="1:19" ht="12.75" x14ac:dyDescent="0.2">
      <c r="A19" s="24">
        <v>39831283</v>
      </c>
      <c r="B19" s="17" t="s">
        <v>42</v>
      </c>
      <c r="C19" s="3" t="s">
        <v>13</v>
      </c>
      <c r="D19" s="18" t="s">
        <v>6</v>
      </c>
      <c r="E19" s="18">
        <v>850</v>
      </c>
      <c r="F19" s="62">
        <v>10</v>
      </c>
      <c r="G19" s="63">
        <f t="shared" si="0"/>
        <v>8500</v>
      </c>
      <c r="H19" s="64" t="e">
        <f ca="1">[1]!ConvertTOTEXT_Armenian(G19)</f>
        <v>#NAME?</v>
      </c>
      <c r="I19" s="64" t="e">
        <f t="shared" ca="1" si="2"/>
        <v>#NAME?</v>
      </c>
      <c r="K19" s="59">
        <f t="shared" si="1"/>
        <v>8.5</v>
      </c>
      <c r="L19" s="56">
        <v>6</v>
      </c>
      <c r="N19" s="56" t="s">
        <v>96</v>
      </c>
      <c r="P19" s="26">
        <v>2</v>
      </c>
      <c r="Q19" s="72">
        <f t="shared" si="3"/>
        <v>1700</v>
      </c>
      <c r="R19" s="72">
        <f t="shared" si="4"/>
        <v>8</v>
      </c>
      <c r="S19" s="72">
        <f t="shared" si="5"/>
        <v>6800</v>
      </c>
    </row>
    <row r="20" spans="1:19" ht="12.75" x14ac:dyDescent="0.2">
      <c r="A20" s="24">
        <v>39831280</v>
      </c>
      <c r="B20" s="17" t="s">
        <v>43</v>
      </c>
      <c r="C20" s="3" t="s">
        <v>13</v>
      </c>
      <c r="D20" s="18" t="s">
        <v>6</v>
      </c>
      <c r="E20" s="18">
        <v>500</v>
      </c>
      <c r="F20" s="62">
        <v>2</v>
      </c>
      <c r="G20" s="63">
        <f t="shared" si="0"/>
        <v>1000</v>
      </c>
      <c r="H20" s="64" t="e">
        <f ca="1">[1]!ConvertTOTEXT_Armenian(G20)</f>
        <v>#NAME?</v>
      </c>
      <c r="I20" s="64" t="e">
        <f t="shared" ca="1" si="2"/>
        <v>#NAME?</v>
      </c>
      <c r="K20" s="59">
        <f t="shared" si="1"/>
        <v>1</v>
      </c>
      <c r="L20" s="56">
        <v>7</v>
      </c>
      <c r="N20" s="56" t="s">
        <v>96</v>
      </c>
      <c r="P20" s="26">
        <v>1</v>
      </c>
      <c r="Q20" s="72">
        <f t="shared" si="3"/>
        <v>500</v>
      </c>
      <c r="R20" s="72">
        <f t="shared" si="4"/>
        <v>1</v>
      </c>
      <c r="S20" s="72">
        <f t="shared" si="5"/>
        <v>500</v>
      </c>
    </row>
    <row r="21" spans="1:19" x14ac:dyDescent="0.2">
      <c r="A21" s="60"/>
      <c r="B21" s="61"/>
      <c r="C21" s="61"/>
      <c r="D21" s="19"/>
      <c r="E21" s="62"/>
      <c r="F21" s="62"/>
      <c r="G21" s="63">
        <f t="shared" si="0"/>
        <v>0</v>
      </c>
      <c r="H21" s="64" t="e">
        <f ca="1">[1]!ConvertTOTEXT_Armenian(G21)</f>
        <v>#NAME?</v>
      </c>
      <c r="I21" s="64" t="e">
        <f t="shared" ca="1" si="2"/>
        <v>#NAME?</v>
      </c>
      <c r="K21" s="59">
        <f t="shared" si="1"/>
        <v>0</v>
      </c>
      <c r="L21" s="56">
        <v>8</v>
      </c>
      <c r="N21" s="56" t="s">
        <v>96</v>
      </c>
      <c r="P21" s="72"/>
      <c r="Q21" s="72">
        <f t="shared" si="3"/>
        <v>0</v>
      </c>
      <c r="R21" s="72">
        <f t="shared" si="4"/>
        <v>0</v>
      </c>
      <c r="S21" s="72">
        <f t="shared" si="5"/>
        <v>0</v>
      </c>
    </row>
    <row r="22" spans="1:19" x14ac:dyDescent="0.2">
      <c r="A22" s="60"/>
      <c r="B22" s="61"/>
      <c r="C22" s="61"/>
      <c r="D22" s="19"/>
      <c r="E22" s="62"/>
      <c r="F22" s="62"/>
      <c r="G22" s="63">
        <f t="shared" si="0"/>
        <v>0</v>
      </c>
      <c r="H22" s="64" t="e">
        <f ca="1">[1]!ConvertTOTEXT_Armenian(G22)</f>
        <v>#NAME?</v>
      </c>
      <c r="I22" s="64" t="e">
        <f t="shared" ca="1" si="2"/>
        <v>#NAME?</v>
      </c>
      <c r="K22" s="59">
        <f t="shared" si="1"/>
        <v>0</v>
      </c>
      <c r="L22" s="56">
        <v>9</v>
      </c>
      <c r="N22" s="56" t="s">
        <v>96</v>
      </c>
      <c r="P22" s="26"/>
      <c r="Q22" s="72">
        <f t="shared" si="3"/>
        <v>0</v>
      </c>
      <c r="R22" s="72">
        <f t="shared" si="4"/>
        <v>0</v>
      </c>
      <c r="S22" s="72">
        <f t="shared" si="5"/>
        <v>0</v>
      </c>
    </row>
    <row r="23" spans="1:19" x14ac:dyDescent="0.2">
      <c r="A23" s="60"/>
      <c r="B23" s="61"/>
      <c r="C23" s="61"/>
      <c r="D23" s="19"/>
      <c r="E23" s="62"/>
      <c r="F23" s="62"/>
      <c r="G23" s="63">
        <f t="shared" si="0"/>
        <v>0</v>
      </c>
      <c r="H23" s="64" t="e">
        <f ca="1">[1]!ConvertTOTEXT_Armenian(G23)</f>
        <v>#NAME?</v>
      </c>
      <c r="I23" s="64" t="e">
        <f t="shared" ca="1" si="2"/>
        <v>#NAME?</v>
      </c>
      <c r="K23" s="59">
        <f t="shared" si="1"/>
        <v>0</v>
      </c>
      <c r="L23" s="56">
        <v>10</v>
      </c>
      <c r="N23" s="56" t="s">
        <v>96</v>
      </c>
      <c r="P23" s="26"/>
      <c r="Q23" s="72">
        <f t="shared" si="3"/>
        <v>0</v>
      </c>
      <c r="R23" s="72">
        <f t="shared" si="4"/>
        <v>0</v>
      </c>
      <c r="S23" s="72">
        <f t="shared" si="5"/>
        <v>0</v>
      </c>
    </row>
    <row r="24" spans="1:19" x14ac:dyDescent="0.2">
      <c r="A24" s="65"/>
      <c r="B24" s="61"/>
      <c r="C24" s="61"/>
      <c r="D24" s="19"/>
      <c r="E24" s="62"/>
      <c r="F24" s="62"/>
      <c r="G24" s="63">
        <f t="shared" si="0"/>
        <v>0</v>
      </c>
      <c r="H24" s="64" t="e">
        <f ca="1">[1]!ConvertTOTEXT_Armenian(G24)</f>
        <v>#NAME?</v>
      </c>
      <c r="I24" s="64" t="e">
        <f t="shared" ca="1" si="2"/>
        <v>#NAME?</v>
      </c>
      <c r="K24" s="59">
        <f t="shared" si="1"/>
        <v>0</v>
      </c>
      <c r="L24" s="56">
        <v>11</v>
      </c>
      <c r="N24" s="56" t="s">
        <v>96</v>
      </c>
      <c r="P24" s="26"/>
      <c r="Q24" s="72">
        <f t="shared" si="3"/>
        <v>0</v>
      </c>
      <c r="R24" s="72">
        <f t="shared" si="4"/>
        <v>0</v>
      </c>
      <c r="S24" s="72">
        <f t="shared" si="5"/>
        <v>0</v>
      </c>
    </row>
    <row r="25" spans="1:19" x14ac:dyDescent="0.2">
      <c r="A25" s="65"/>
      <c r="B25" s="61"/>
      <c r="C25" s="61"/>
      <c r="D25" s="19"/>
      <c r="E25" s="62"/>
      <c r="F25" s="62"/>
      <c r="G25" s="63">
        <f t="shared" si="0"/>
        <v>0</v>
      </c>
      <c r="H25" s="64" t="e">
        <f ca="1">[1]!ConvertTOTEXT_Armenian(G25)</f>
        <v>#NAME?</v>
      </c>
      <c r="I25" s="64" t="e">
        <f t="shared" ca="1" si="2"/>
        <v>#NAME?</v>
      </c>
      <c r="K25" s="59">
        <f t="shared" si="1"/>
        <v>0</v>
      </c>
      <c r="L25" s="56">
        <v>12</v>
      </c>
      <c r="N25" s="56" t="s">
        <v>96</v>
      </c>
      <c r="P25" s="26"/>
      <c r="Q25" s="72">
        <f t="shared" si="3"/>
        <v>0</v>
      </c>
      <c r="R25" s="72">
        <f t="shared" si="4"/>
        <v>0</v>
      </c>
      <c r="S25" s="72">
        <f t="shared" si="5"/>
        <v>0</v>
      </c>
    </row>
    <row r="26" spans="1:19" x14ac:dyDescent="0.2">
      <c r="A26" s="65"/>
      <c r="B26" s="61"/>
      <c r="C26" s="61"/>
      <c r="D26" s="19"/>
      <c r="E26" s="62"/>
      <c r="F26" s="62"/>
      <c r="G26" s="63">
        <f t="shared" si="0"/>
        <v>0</v>
      </c>
      <c r="H26" s="64" t="e">
        <f ca="1">[1]!ConvertTOTEXT_Armenian(G26)</f>
        <v>#NAME?</v>
      </c>
      <c r="I26" s="64" t="e">
        <f t="shared" ca="1" si="2"/>
        <v>#NAME?</v>
      </c>
      <c r="K26" s="59">
        <f t="shared" si="1"/>
        <v>0</v>
      </c>
      <c r="L26" s="56">
        <v>13</v>
      </c>
      <c r="N26" s="56" t="s">
        <v>96</v>
      </c>
      <c r="P26" s="26"/>
      <c r="Q26" s="72">
        <f t="shared" si="3"/>
        <v>0</v>
      </c>
      <c r="R26" s="72">
        <f t="shared" si="4"/>
        <v>0</v>
      </c>
      <c r="S26" s="72">
        <f t="shared" si="5"/>
        <v>0</v>
      </c>
    </row>
    <row r="27" spans="1:19" x14ac:dyDescent="0.2">
      <c r="A27" s="65"/>
      <c r="B27" s="61"/>
      <c r="C27" s="61"/>
      <c r="D27" s="19"/>
      <c r="E27" s="62"/>
      <c r="F27" s="62"/>
      <c r="G27" s="63">
        <f t="shared" si="0"/>
        <v>0</v>
      </c>
      <c r="H27" s="64" t="e">
        <f ca="1">[1]!ConvertTOTEXT_Armenian(G27)</f>
        <v>#NAME?</v>
      </c>
      <c r="I27" s="64" t="e">
        <f t="shared" ca="1" si="2"/>
        <v>#NAME?</v>
      </c>
      <c r="K27" s="59">
        <f t="shared" si="1"/>
        <v>0</v>
      </c>
      <c r="L27" s="56">
        <v>14</v>
      </c>
      <c r="N27" s="56" t="s">
        <v>96</v>
      </c>
      <c r="P27" s="72"/>
      <c r="Q27" s="72">
        <f t="shared" si="3"/>
        <v>0</v>
      </c>
      <c r="R27" s="72">
        <f t="shared" si="4"/>
        <v>0</v>
      </c>
      <c r="S27" s="72">
        <f t="shared" si="5"/>
        <v>0</v>
      </c>
    </row>
    <row r="28" spans="1:19" x14ac:dyDescent="0.2">
      <c r="A28" s="65"/>
      <c r="B28" s="61"/>
      <c r="C28" s="61"/>
      <c r="D28" s="19"/>
      <c r="E28" s="62"/>
      <c r="F28" s="62"/>
      <c r="G28" s="63">
        <f t="shared" si="0"/>
        <v>0</v>
      </c>
      <c r="H28" s="64" t="e">
        <f ca="1">[1]!ConvertTOTEXT_Armenian(G28)</f>
        <v>#NAME?</v>
      </c>
      <c r="I28" s="64" t="e">
        <f t="shared" ca="1" si="2"/>
        <v>#NAME?</v>
      </c>
      <c r="K28" s="59">
        <f t="shared" si="1"/>
        <v>0</v>
      </c>
      <c r="L28" s="56">
        <v>15</v>
      </c>
      <c r="N28" s="56" t="s">
        <v>96</v>
      </c>
      <c r="P28" s="72"/>
      <c r="Q28" s="72">
        <f t="shared" si="3"/>
        <v>0</v>
      </c>
      <c r="R28" s="72">
        <f t="shared" si="4"/>
        <v>0</v>
      </c>
      <c r="S28" s="72">
        <f t="shared" si="5"/>
        <v>0</v>
      </c>
    </row>
    <row r="29" spans="1:19" x14ac:dyDescent="0.2">
      <c r="A29" s="60"/>
      <c r="B29" s="61"/>
      <c r="C29" s="61"/>
      <c r="D29" s="19"/>
      <c r="E29" s="62"/>
      <c r="F29" s="62"/>
      <c r="G29" s="63">
        <f t="shared" si="0"/>
        <v>0</v>
      </c>
      <c r="H29" s="64" t="e">
        <f ca="1">[1]!ConvertTOTEXT_Armenian(G29)</f>
        <v>#NAME?</v>
      </c>
      <c r="I29" s="64" t="e">
        <f t="shared" ca="1" si="2"/>
        <v>#NAME?</v>
      </c>
      <c r="K29" s="59">
        <f t="shared" si="1"/>
        <v>0</v>
      </c>
      <c r="L29" s="56">
        <v>16</v>
      </c>
      <c r="N29" s="56" t="s">
        <v>96</v>
      </c>
      <c r="P29" s="72"/>
      <c r="Q29" s="72">
        <f t="shared" si="3"/>
        <v>0</v>
      </c>
      <c r="R29" s="72">
        <f t="shared" si="4"/>
        <v>0</v>
      </c>
      <c r="S29" s="72">
        <f t="shared" si="5"/>
        <v>0</v>
      </c>
    </row>
    <row r="30" spans="1:19" x14ac:dyDescent="0.2">
      <c r="A30" s="66"/>
      <c r="B30" s="67"/>
      <c r="C30" s="67"/>
      <c r="D30" s="25"/>
      <c r="E30" s="68"/>
      <c r="F30" s="68"/>
      <c r="G30" s="69">
        <f t="shared" si="0"/>
        <v>0</v>
      </c>
      <c r="H30" s="64" t="e">
        <f ca="1">[1]!ConvertTOTEXT_Armenian(G30)</f>
        <v>#NAME?</v>
      </c>
      <c r="I30" s="64" t="e">
        <f t="shared" ca="1" si="2"/>
        <v>#NAME?</v>
      </c>
      <c r="K30" s="59">
        <f t="shared" si="1"/>
        <v>0</v>
      </c>
      <c r="L30" s="56">
        <v>17</v>
      </c>
      <c r="N30" s="56" t="s">
        <v>96</v>
      </c>
      <c r="P30" s="72"/>
      <c r="Q30" s="72">
        <f t="shared" si="3"/>
        <v>0</v>
      </c>
      <c r="R30" s="72">
        <f t="shared" si="4"/>
        <v>0</v>
      </c>
      <c r="S30" s="72">
        <f t="shared" si="5"/>
        <v>0</v>
      </c>
    </row>
    <row r="31" spans="1:19" x14ac:dyDescent="0.2">
      <c r="A31" s="65"/>
      <c r="B31" s="19"/>
      <c r="C31" s="61"/>
      <c r="D31" s="70"/>
      <c r="E31" s="2"/>
      <c r="F31" s="2"/>
      <c r="G31" s="63">
        <f t="shared" si="0"/>
        <v>0</v>
      </c>
      <c r="H31" s="64" t="e">
        <f ca="1">[1]!ConvertTOTEXT_Armenian(G31)</f>
        <v>#NAME?</v>
      </c>
      <c r="I31" s="64" t="e">
        <f t="shared" ca="1" si="2"/>
        <v>#NAME?</v>
      </c>
      <c r="K31" s="59">
        <f t="shared" si="1"/>
        <v>0</v>
      </c>
      <c r="L31" s="56">
        <v>18</v>
      </c>
      <c r="N31" s="56" t="s">
        <v>96</v>
      </c>
      <c r="P31" s="72"/>
      <c r="Q31" s="72">
        <f t="shared" si="3"/>
        <v>0</v>
      </c>
      <c r="R31" s="72">
        <f t="shared" si="4"/>
        <v>0</v>
      </c>
      <c r="S31" s="72">
        <f t="shared" si="5"/>
        <v>0</v>
      </c>
    </row>
    <row r="32" spans="1:19" x14ac:dyDescent="0.2">
      <c r="A32" s="65"/>
      <c r="B32" s="19"/>
      <c r="C32" s="61"/>
      <c r="D32" s="70"/>
      <c r="E32" s="2"/>
      <c r="F32" s="2"/>
      <c r="G32" s="63">
        <f t="shared" si="0"/>
        <v>0</v>
      </c>
      <c r="H32" s="64" t="e">
        <f ca="1">[1]!ConvertTOTEXT_Armenian(G32)</f>
        <v>#NAME?</v>
      </c>
      <c r="I32" s="64" t="e">
        <f t="shared" ca="1" si="2"/>
        <v>#NAME?</v>
      </c>
      <c r="K32" s="59">
        <f t="shared" si="1"/>
        <v>0</v>
      </c>
      <c r="L32" s="56">
        <v>19</v>
      </c>
      <c r="N32" s="56" t="s">
        <v>96</v>
      </c>
      <c r="P32" s="72"/>
      <c r="Q32" s="72">
        <f t="shared" si="3"/>
        <v>0</v>
      </c>
      <c r="R32" s="72">
        <f t="shared" si="4"/>
        <v>0</v>
      </c>
      <c r="S32" s="72">
        <f t="shared" si="5"/>
        <v>0</v>
      </c>
    </row>
    <row r="33" spans="1:19" x14ac:dyDescent="0.2">
      <c r="A33" s="71"/>
      <c r="B33" s="72"/>
      <c r="C33" s="61"/>
      <c r="D33" s="72"/>
      <c r="E33" s="63"/>
      <c r="F33" s="63"/>
      <c r="G33" s="63">
        <f t="shared" si="0"/>
        <v>0</v>
      </c>
      <c r="H33" s="64" t="e">
        <f ca="1">[1]!ConvertTOTEXT_Armenian(G33)</f>
        <v>#NAME?</v>
      </c>
      <c r="I33" s="64" t="e">
        <f t="shared" ca="1" si="2"/>
        <v>#NAME?</v>
      </c>
      <c r="K33" s="59">
        <f t="shared" si="1"/>
        <v>0</v>
      </c>
      <c r="L33" s="56">
        <v>20</v>
      </c>
      <c r="N33" s="56" t="s">
        <v>96</v>
      </c>
      <c r="P33" s="72"/>
      <c r="Q33" s="72">
        <f t="shared" si="3"/>
        <v>0</v>
      </c>
      <c r="R33" s="72">
        <f t="shared" si="4"/>
        <v>0</v>
      </c>
      <c r="S33" s="72">
        <f t="shared" si="5"/>
        <v>0</v>
      </c>
    </row>
    <row r="34" spans="1:19" x14ac:dyDescent="0.2">
      <c r="A34" s="71"/>
      <c r="B34" s="72"/>
      <c r="C34" s="61"/>
      <c r="D34" s="72"/>
      <c r="E34" s="63"/>
      <c r="F34" s="63"/>
      <c r="G34" s="63">
        <f t="shared" si="0"/>
        <v>0</v>
      </c>
      <c r="H34" s="64" t="e">
        <f ca="1">[1]!ConvertTOTEXT_Armenian(G34)</f>
        <v>#NAME?</v>
      </c>
      <c r="I34" s="64" t="e">
        <f t="shared" ca="1" si="2"/>
        <v>#NAME?</v>
      </c>
      <c r="K34" s="59">
        <f t="shared" si="1"/>
        <v>0</v>
      </c>
      <c r="L34" s="56">
        <v>21</v>
      </c>
      <c r="N34" s="56" t="s">
        <v>96</v>
      </c>
      <c r="P34" s="72"/>
      <c r="Q34" s="72">
        <f t="shared" si="3"/>
        <v>0</v>
      </c>
      <c r="R34" s="72">
        <f t="shared" si="4"/>
        <v>0</v>
      </c>
      <c r="S34" s="72">
        <f t="shared" si="5"/>
        <v>0</v>
      </c>
    </row>
    <row r="35" spans="1:19" x14ac:dyDescent="0.2">
      <c r="A35" s="71"/>
      <c r="B35" s="72"/>
      <c r="C35" s="61"/>
      <c r="D35" s="72"/>
      <c r="E35" s="63"/>
      <c r="F35" s="63"/>
      <c r="G35" s="63">
        <f t="shared" si="0"/>
        <v>0</v>
      </c>
      <c r="H35" s="64" t="e">
        <f ca="1">[1]!ConvertTOTEXT_Armenian(G35)</f>
        <v>#NAME?</v>
      </c>
      <c r="I35" s="64" t="e">
        <f t="shared" ca="1" si="2"/>
        <v>#NAME?</v>
      </c>
      <c r="K35" s="59">
        <f t="shared" si="1"/>
        <v>0</v>
      </c>
      <c r="L35" s="56">
        <v>22</v>
      </c>
      <c r="N35" s="56" t="s">
        <v>96</v>
      </c>
      <c r="P35" s="72"/>
      <c r="Q35" s="72">
        <f t="shared" si="3"/>
        <v>0</v>
      </c>
      <c r="R35" s="72">
        <f t="shared" si="4"/>
        <v>0</v>
      </c>
      <c r="S35" s="72">
        <f t="shared" si="5"/>
        <v>0</v>
      </c>
    </row>
    <row r="36" spans="1:19" x14ac:dyDescent="0.2">
      <c r="A36" s="71"/>
      <c r="B36" s="72"/>
      <c r="C36" s="61"/>
      <c r="D36" s="72"/>
      <c r="E36" s="63"/>
      <c r="F36" s="63"/>
      <c r="G36" s="63">
        <f t="shared" si="0"/>
        <v>0</v>
      </c>
      <c r="H36" s="64" t="e">
        <f ca="1">[1]!ConvertTOTEXT_Armenian(G36)</f>
        <v>#NAME?</v>
      </c>
      <c r="I36" s="64" t="e">
        <f t="shared" ca="1" si="2"/>
        <v>#NAME?</v>
      </c>
      <c r="K36" s="59">
        <f t="shared" si="1"/>
        <v>0</v>
      </c>
      <c r="L36" s="56">
        <v>23</v>
      </c>
      <c r="N36" s="56" t="s">
        <v>96</v>
      </c>
      <c r="P36" s="72"/>
      <c r="Q36" s="72">
        <f t="shared" si="3"/>
        <v>0</v>
      </c>
      <c r="R36" s="72">
        <f t="shared" si="4"/>
        <v>0</v>
      </c>
      <c r="S36" s="72">
        <f t="shared" si="5"/>
        <v>0</v>
      </c>
    </row>
    <row r="37" spans="1:19" x14ac:dyDescent="0.2">
      <c r="A37" s="73"/>
      <c r="B37" s="72"/>
      <c r="C37" s="61"/>
      <c r="D37" s="72"/>
      <c r="E37" s="63"/>
      <c r="F37" s="63"/>
      <c r="G37" s="63">
        <f t="shared" si="0"/>
        <v>0</v>
      </c>
      <c r="H37" s="64" t="e">
        <f ca="1">[1]!ConvertTOTEXT_Armenian(G37)</f>
        <v>#NAME?</v>
      </c>
      <c r="I37" s="64" t="e">
        <f t="shared" ca="1" si="2"/>
        <v>#NAME?</v>
      </c>
      <c r="K37" s="59">
        <f t="shared" si="1"/>
        <v>0</v>
      </c>
      <c r="L37" s="56">
        <v>24</v>
      </c>
      <c r="N37" s="56" t="s">
        <v>96</v>
      </c>
      <c r="P37" s="72"/>
      <c r="Q37" s="72">
        <f t="shared" si="3"/>
        <v>0</v>
      </c>
      <c r="R37" s="72">
        <f t="shared" si="4"/>
        <v>0</v>
      </c>
      <c r="S37" s="72">
        <f t="shared" si="5"/>
        <v>0</v>
      </c>
    </row>
    <row r="38" spans="1:19" x14ac:dyDescent="0.2">
      <c r="A38" s="73"/>
      <c r="B38" s="72"/>
      <c r="C38" s="61"/>
      <c r="D38" s="72"/>
      <c r="E38" s="63"/>
      <c r="F38" s="63"/>
      <c r="G38" s="63">
        <f t="shared" si="0"/>
        <v>0</v>
      </c>
      <c r="H38" s="64" t="e">
        <f ca="1">[1]!ConvertTOTEXT_Armenian(G38)</f>
        <v>#NAME?</v>
      </c>
      <c r="I38" s="64" t="e">
        <f t="shared" ca="1" si="2"/>
        <v>#NAME?</v>
      </c>
      <c r="K38" s="59">
        <f t="shared" si="1"/>
        <v>0</v>
      </c>
      <c r="L38" s="56">
        <v>25</v>
      </c>
      <c r="N38" s="56" t="s">
        <v>96</v>
      </c>
      <c r="P38" s="72"/>
      <c r="Q38" s="72">
        <f t="shared" si="3"/>
        <v>0</v>
      </c>
      <c r="R38" s="72">
        <f t="shared" si="4"/>
        <v>0</v>
      </c>
      <c r="S38" s="72">
        <f t="shared" si="5"/>
        <v>0</v>
      </c>
    </row>
    <row r="39" spans="1:19" x14ac:dyDescent="0.2">
      <c r="A39" s="74"/>
      <c r="B39" s="72"/>
      <c r="C39" s="61"/>
      <c r="D39" s="72"/>
      <c r="E39" s="63"/>
      <c r="F39" s="63"/>
      <c r="G39" s="63">
        <f t="shared" si="0"/>
        <v>0</v>
      </c>
      <c r="H39" s="64" t="e">
        <f ca="1">[1]!ConvertTOTEXT_Armenian(G39)</f>
        <v>#NAME?</v>
      </c>
      <c r="I39" s="64" t="e">
        <f t="shared" ca="1" si="2"/>
        <v>#NAME?</v>
      </c>
      <c r="K39" s="59">
        <f t="shared" si="1"/>
        <v>0</v>
      </c>
      <c r="L39" s="56">
        <v>26</v>
      </c>
      <c r="N39" s="56" t="s">
        <v>96</v>
      </c>
      <c r="P39" s="72"/>
      <c r="Q39" s="72">
        <f t="shared" si="3"/>
        <v>0</v>
      </c>
      <c r="R39" s="72">
        <f t="shared" si="4"/>
        <v>0</v>
      </c>
      <c r="S39" s="72">
        <f t="shared" si="5"/>
        <v>0</v>
      </c>
    </row>
    <row r="40" spans="1:19" x14ac:dyDescent="0.2">
      <c r="G40" s="75">
        <f>SUM(G14:G39)</f>
        <v>40000</v>
      </c>
      <c r="H40" s="64"/>
      <c r="I40" s="64"/>
      <c r="Q40" s="85">
        <f>SUM(Q14:Q39)</f>
        <v>12000</v>
      </c>
      <c r="S40" s="85">
        <f>SUM(S14:S39)</f>
        <v>28000</v>
      </c>
    </row>
    <row r="41" spans="1:19" x14ac:dyDescent="0.2">
      <c r="Q41" s="57" t="s">
        <v>97</v>
      </c>
      <c r="R41" s="57"/>
      <c r="S41" s="57" t="s">
        <v>98</v>
      </c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07"/>
  <sheetViews>
    <sheetView topLeftCell="A41" workbookViewId="0">
      <selection activeCell="A14" sqref="A1:XFD1048576"/>
    </sheetView>
  </sheetViews>
  <sheetFormatPr defaultRowHeight="12.75" x14ac:dyDescent="0.2"/>
  <cols>
    <col min="1" max="1" width="12.7109375" customWidth="1"/>
    <col min="2" max="2" width="24.5703125" customWidth="1"/>
    <col min="3" max="5" width="17.5703125" customWidth="1"/>
  </cols>
  <sheetData>
    <row r="1" spans="1:5" ht="15" x14ac:dyDescent="0.2">
      <c r="A1" s="49">
        <f>Տնտեսական!L14</f>
        <v>1</v>
      </c>
      <c r="B1" s="50" t="s">
        <v>70</v>
      </c>
      <c r="C1" s="50"/>
      <c r="D1" s="50"/>
      <c r="E1" s="50"/>
    </row>
    <row r="2" spans="1:5" ht="21.75" customHeight="1" x14ac:dyDescent="0.2">
      <c r="A2" s="206" t="s">
        <v>71</v>
      </c>
      <c r="B2" s="206"/>
      <c r="C2" s="51" t="str">
        <f>Տնտեսական!B14</f>
        <v xml:space="preserve">Ավել սովորական                       </v>
      </c>
      <c r="D2" s="51" t="s">
        <v>72</v>
      </c>
      <c r="E2" s="51"/>
    </row>
    <row r="3" spans="1:5" ht="68.25" customHeight="1" x14ac:dyDescent="0.2">
      <c r="A3" s="52" t="s">
        <v>73</v>
      </c>
      <c r="B3" s="52" t="s">
        <v>74</v>
      </c>
      <c r="C3" s="52" t="s">
        <v>75</v>
      </c>
      <c r="D3" s="52" t="s">
        <v>76</v>
      </c>
      <c r="E3" s="52" t="s">
        <v>77</v>
      </c>
    </row>
    <row r="4" spans="1:5" ht="22.5" x14ac:dyDescent="0.2">
      <c r="A4" s="52">
        <v>1</v>
      </c>
      <c r="B4" s="52" t="str">
        <f>Տնտեսական!N14</f>
        <v>«Ժորա Վաչագանի Մխիթարյան» ԱՁ</v>
      </c>
      <c r="C4" s="21" t="s">
        <v>78</v>
      </c>
      <c r="D4" s="53"/>
      <c r="E4" s="53"/>
    </row>
    <row r="5" spans="1:5" x14ac:dyDescent="0.2">
      <c r="A5" s="54"/>
    </row>
    <row r="6" spans="1:5" ht="51.75" customHeight="1" x14ac:dyDescent="0.2">
      <c r="A6" s="52" t="s">
        <v>79</v>
      </c>
      <c r="B6" s="204" t="s">
        <v>74</v>
      </c>
      <c r="C6" s="204"/>
      <c r="D6" s="52" t="s">
        <v>80</v>
      </c>
      <c r="E6" s="52" t="s">
        <v>81</v>
      </c>
    </row>
    <row r="7" spans="1:5" x14ac:dyDescent="0.2">
      <c r="A7" s="52">
        <v>1</v>
      </c>
      <c r="B7" s="204" t="str">
        <f>B4</f>
        <v>«Ժորա Վաչագանի Մխիթարյան» ԱՁ</v>
      </c>
      <c r="C7" s="204"/>
      <c r="D7" s="53" t="s">
        <v>78</v>
      </c>
      <c r="E7" s="55">
        <f>Տնտեսական!K14</f>
        <v>6</v>
      </c>
    </row>
    <row r="8" spans="1:5" x14ac:dyDescent="0.2">
      <c r="A8" s="207"/>
      <c r="B8" s="207"/>
      <c r="C8" s="207"/>
      <c r="D8" s="207"/>
      <c r="E8" s="207"/>
    </row>
    <row r="9" spans="1:5" ht="15" x14ac:dyDescent="0.2">
      <c r="A9" s="49">
        <f>Տնտեսական!L15</f>
        <v>2</v>
      </c>
      <c r="B9" s="50" t="s">
        <v>70</v>
      </c>
      <c r="C9" s="50"/>
      <c r="D9" s="50"/>
      <c r="E9" s="50"/>
    </row>
    <row r="10" spans="1:5" ht="30" x14ac:dyDescent="0.2">
      <c r="A10" s="206" t="s">
        <v>71</v>
      </c>
      <c r="B10" s="206"/>
      <c r="C10" s="51" t="str">
        <f>Տնտեսական!B15</f>
        <v xml:space="preserve"> Դույլ պլաստմասե 8լ                  </v>
      </c>
      <c r="D10" s="51" t="s">
        <v>72</v>
      </c>
      <c r="E10" s="51"/>
    </row>
    <row r="11" spans="1:5" ht="67.5" x14ac:dyDescent="0.2">
      <c r="A11" s="52" t="s">
        <v>73</v>
      </c>
      <c r="B11" s="52" t="s">
        <v>74</v>
      </c>
      <c r="C11" s="52" t="s">
        <v>75</v>
      </c>
      <c r="D11" s="52" t="s">
        <v>76</v>
      </c>
      <c r="E11" s="52" t="s">
        <v>77</v>
      </c>
    </row>
    <row r="12" spans="1:5" ht="22.5" x14ac:dyDescent="0.2">
      <c r="A12" s="52">
        <v>1</v>
      </c>
      <c r="B12" s="52" t="str">
        <f>Տնտեսական!N15</f>
        <v>«Ժորա Վաչագանի Մխիթարյան» ԱՁ</v>
      </c>
      <c r="C12" s="21" t="s">
        <v>78</v>
      </c>
      <c r="D12" s="53"/>
      <c r="E12" s="53"/>
    </row>
    <row r="13" spans="1:5" x14ac:dyDescent="0.2">
      <c r="A13" s="54"/>
    </row>
    <row r="14" spans="1:5" ht="45" x14ac:dyDescent="0.2">
      <c r="A14" s="52" t="s">
        <v>79</v>
      </c>
      <c r="B14" s="204" t="s">
        <v>74</v>
      </c>
      <c r="C14" s="204"/>
      <c r="D14" s="52" t="s">
        <v>80</v>
      </c>
      <c r="E14" s="52" t="s">
        <v>81</v>
      </c>
    </row>
    <row r="15" spans="1:5" x14ac:dyDescent="0.2">
      <c r="A15" s="52">
        <v>1</v>
      </c>
      <c r="B15" s="204" t="str">
        <f>B12</f>
        <v>«Ժորա Վաչագանի Մխիթարյան» ԱՁ</v>
      </c>
      <c r="C15" s="204"/>
      <c r="D15" s="53" t="s">
        <v>78</v>
      </c>
      <c r="E15" s="55">
        <f>Տնտեսական!K15</f>
        <v>2</v>
      </c>
    </row>
    <row r="16" spans="1:5" x14ac:dyDescent="0.2">
      <c r="A16" s="207"/>
      <c r="B16" s="207"/>
      <c r="C16" s="207"/>
      <c r="D16" s="207"/>
      <c r="E16" s="207"/>
    </row>
    <row r="17" spans="1:5" ht="15" x14ac:dyDescent="0.2">
      <c r="A17" s="49">
        <f>Տնտեսական!L16</f>
        <v>3</v>
      </c>
      <c r="B17" s="50" t="s">
        <v>70</v>
      </c>
      <c r="C17" s="50"/>
      <c r="D17" s="50"/>
      <c r="E17" s="50"/>
    </row>
    <row r="18" spans="1:5" ht="30" x14ac:dyDescent="0.2">
      <c r="A18" s="206" t="s">
        <v>71</v>
      </c>
      <c r="B18" s="206"/>
      <c r="C18" s="51" t="str">
        <f>Տնտեսական!B16</f>
        <v xml:space="preserve">Էլեկտրական լամպ 100w          </v>
      </c>
      <c r="D18" s="51" t="s">
        <v>72</v>
      </c>
      <c r="E18" s="51"/>
    </row>
    <row r="19" spans="1:5" ht="67.5" x14ac:dyDescent="0.2">
      <c r="A19" s="52" t="s">
        <v>73</v>
      </c>
      <c r="B19" s="52" t="s">
        <v>74</v>
      </c>
      <c r="C19" s="52" t="s">
        <v>75</v>
      </c>
      <c r="D19" s="52" t="s">
        <v>76</v>
      </c>
      <c r="E19" s="52" t="s">
        <v>77</v>
      </c>
    </row>
    <row r="20" spans="1:5" ht="22.5" x14ac:dyDescent="0.2">
      <c r="A20" s="52">
        <v>1</v>
      </c>
      <c r="B20" s="52" t="str">
        <f>Տնտեսական!N16</f>
        <v>«Ժորա Վաչագանի Մխիթարյան» ԱՁ</v>
      </c>
      <c r="C20" s="21" t="s">
        <v>78</v>
      </c>
      <c r="D20" s="53"/>
      <c r="E20" s="53"/>
    </row>
    <row r="21" spans="1:5" x14ac:dyDescent="0.2">
      <c r="A21" s="54"/>
    </row>
    <row r="22" spans="1:5" ht="45" x14ac:dyDescent="0.2">
      <c r="A22" s="52" t="s">
        <v>79</v>
      </c>
      <c r="B22" s="204" t="s">
        <v>74</v>
      </c>
      <c r="C22" s="204"/>
      <c r="D22" s="52" t="s">
        <v>80</v>
      </c>
      <c r="E22" s="52" t="s">
        <v>81</v>
      </c>
    </row>
    <row r="23" spans="1:5" x14ac:dyDescent="0.2">
      <c r="A23" s="52">
        <v>1</v>
      </c>
      <c r="B23" s="204" t="str">
        <f>B20</f>
        <v>«Ժորա Վաչագանի Մխիթարյան» ԱՁ</v>
      </c>
      <c r="C23" s="204"/>
      <c r="D23" s="53" t="s">
        <v>78</v>
      </c>
      <c r="E23" s="55">
        <f>Տնտեսական!K16</f>
        <v>4.5</v>
      </c>
    </row>
    <row r="24" spans="1:5" x14ac:dyDescent="0.2">
      <c r="A24" s="207"/>
      <c r="B24" s="207"/>
      <c r="C24" s="207"/>
      <c r="D24" s="207"/>
      <c r="E24" s="207"/>
    </row>
    <row r="25" spans="1:5" ht="15" x14ac:dyDescent="0.2">
      <c r="A25" s="49">
        <f>Տնտեսական!L17</f>
        <v>4</v>
      </c>
      <c r="B25" s="50" t="s">
        <v>70</v>
      </c>
      <c r="C25" s="50"/>
      <c r="D25" s="50"/>
      <c r="E25" s="50"/>
    </row>
    <row r="26" spans="1:5" ht="15" x14ac:dyDescent="0.2">
      <c r="A26" s="206" t="s">
        <v>71</v>
      </c>
      <c r="B26" s="206"/>
      <c r="C26" s="51" t="str">
        <f>Տնտեսական!B17</f>
        <v xml:space="preserve">Զուգարանի թուղթ                       </v>
      </c>
      <c r="D26" s="51" t="s">
        <v>72</v>
      </c>
      <c r="E26" s="51"/>
    </row>
    <row r="27" spans="1:5" ht="67.5" x14ac:dyDescent="0.2">
      <c r="A27" s="52" t="s">
        <v>73</v>
      </c>
      <c r="B27" s="52" t="s">
        <v>74</v>
      </c>
      <c r="C27" s="52" t="s">
        <v>75</v>
      </c>
      <c r="D27" s="52" t="s">
        <v>76</v>
      </c>
      <c r="E27" s="52" t="s">
        <v>77</v>
      </c>
    </row>
    <row r="28" spans="1:5" ht="22.5" x14ac:dyDescent="0.2">
      <c r="A28" s="52">
        <v>1</v>
      </c>
      <c r="B28" s="52" t="str">
        <f>Տնտեսական!N17</f>
        <v>«Ժորա Վաչագանի Մխիթարյան» ԱՁ</v>
      </c>
      <c r="C28" s="21" t="s">
        <v>78</v>
      </c>
      <c r="D28" s="53"/>
      <c r="E28" s="53"/>
    </row>
    <row r="29" spans="1:5" x14ac:dyDescent="0.2">
      <c r="A29" s="54"/>
    </row>
    <row r="30" spans="1:5" ht="45" x14ac:dyDescent="0.2">
      <c r="A30" s="52" t="s">
        <v>79</v>
      </c>
      <c r="B30" s="204" t="s">
        <v>74</v>
      </c>
      <c r="C30" s="204"/>
      <c r="D30" s="52" t="s">
        <v>80</v>
      </c>
      <c r="E30" s="52" t="s">
        <v>81</v>
      </c>
    </row>
    <row r="31" spans="1:5" x14ac:dyDescent="0.2">
      <c r="A31" s="52">
        <v>1</v>
      </c>
      <c r="B31" s="204" t="str">
        <f>B28</f>
        <v>«Ժորա Վաչագանի Մխիթարյան» ԱՁ</v>
      </c>
      <c r="C31" s="204"/>
      <c r="D31" s="53" t="s">
        <v>78</v>
      </c>
      <c r="E31" s="55">
        <f>Տնտեսական!K17</f>
        <v>5</v>
      </c>
    </row>
    <row r="32" spans="1:5" x14ac:dyDescent="0.2">
      <c r="A32" s="207"/>
      <c r="B32" s="207"/>
      <c r="C32" s="207"/>
      <c r="D32" s="207"/>
      <c r="E32" s="207"/>
    </row>
    <row r="33" spans="1:5" ht="15" x14ac:dyDescent="0.2">
      <c r="A33" s="49">
        <f>Տնտեսական!L18</f>
        <v>5</v>
      </c>
      <c r="B33" s="50" t="s">
        <v>70</v>
      </c>
      <c r="C33" s="50"/>
      <c r="D33" s="50"/>
      <c r="E33" s="50"/>
    </row>
    <row r="34" spans="1:5" ht="15" x14ac:dyDescent="0.2">
      <c r="A34" s="206" t="s">
        <v>71</v>
      </c>
      <c r="B34" s="206"/>
      <c r="C34" s="51" t="str">
        <f>Տնտեսական!B18</f>
        <v>Աղբի տոպրակ</v>
      </c>
      <c r="D34" s="51" t="s">
        <v>72</v>
      </c>
      <c r="E34" s="51"/>
    </row>
    <row r="35" spans="1:5" ht="67.5" x14ac:dyDescent="0.2">
      <c r="A35" s="52" t="s">
        <v>73</v>
      </c>
      <c r="B35" s="52" t="s">
        <v>74</v>
      </c>
      <c r="C35" s="52" t="s">
        <v>75</v>
      </c>
      <c r="D35" s="52" t="s">
        <v>76</v>
      </c>
      <c r="E35" s="52" t="s">
        <v>77</v>
      </c>
    </row>
    <row r="36" spans="1:5" ht="22.5" x14ac:dyDescent="0.2">
      <c r="A36" s="52">
        <v>1</v>
      </c>
      <c r="B36" s="52" t="str">
        <f>Տնտեսական!N18</f>
        <v>«Ժորա Վաչագանի Մխիթարյան» ԱՁ</v>
      </c>
      <c r="C36" s="21" t="s">
        <v>78</v>
      </c>
      <c r="D36" s="53"/>
      <c r="E36" s="53"/>
    </row>
    <row r="37" spans="1:5" x14ac:dyDescent="0.2">
      <c r="A37" s="54"/>
    </row>
    <row r="38" spans="1:5" ht="45" x14ac:dyDescent="0.2">
      <c r="A38" s="52" t="s">
        <v>79</v>
      </c>
      <c r="B38" s="204" t="s">
        <v>74</v>
      </c>
      <c r="C38" s="204"/>
      <c r="D38" s="52" t="s">
        <v>80</v>
      </c>
      <c r="E38" s="52" t="s">
        <v>81</v>
      </c>
    </row>
    <row r="39" spans="1:5" x14ac:dyDescent="0.2">
      <c r="A39" s="52">
        <v>1</v>
      </c>
      <c r="B39" s="204" t="str">
        <f>B36</f>
        <v>«Ժորա Վաչագանի Մխիթարյան» ԱՁ</v>
      </c>
      <c r="C39" s="204"/>
      <c r="D39" s="53" t="s">
        <v>78</v>
      </c>
      <c r="E39" s="55">
        <f>Տնտեսական!K18</f>
        <v>13</v>
      </c>
    </row>
    <row r="40" spans="1:5" x14ac:dyDescent="0.2">
      <c r="A40" s="207"/>
      <c r="B40" s="207"/>
      <c r="C40" s="207"/>
      <c r="D40" s="207"/>
      <c r="E40" s="207"/>
    </row>
    <row r="41" spans="1:5" ht="15" x14ac:dyDescent="0.2">
      <c r="A41" s="49">
        <f>Տնտեսական!L19</f>
        <v>6</v>
      </c>
      <c r="B41" s="50" t="s">
        <v>70</v>
      </c>
      <c r="C41" s="50"/>
      <c r="D41" s="50"/>
      <c r="E41" s="50"/>
    </row>
    <row r="42" spans="1:5" ht="30" x14ac:dyDescent="0.2">
      <c r="A42" s="206" t="s">
        <v>71</v>
      </c>
      <c r="B42" s="206"/>
      <c r="C42" s="51" t="str">
        <f>Տնտեսական!B19</f>
        <v>Հատակ մաքրելու շոր</v>
      </c>
      <c r="D42" s="51" t="s">
        <v>72</v>
      </c>
      <c r="E42" s="51"/>
    </row>
    <row r="43" spans="1:5" ht="67.5" x14ac:dyDescent="0.2">
      <c r="A43" s="52" t="s">
        <v>73</v>
      </c>
      <c r="B43" s="52" t="s">
        <v>74</v>
      </c>
      <c r="C43" s="52" t="s">
        <v>75</v>
      </c>
      <c r="D43" s="52" t="s">
        <v>76</v>
      </c>
      <c r="E43" s="52" t="s">
        <v>77</v>
      </c>
    </row>
    <row r="44" spans="1:5" ht="22.5" x14ac:dyDescent="0.2">
      <c r="A44" s="52">
        <v>1</v>
      </c>
      <c r="B44" s="52" t="str">
        <f>Տնտեսական!N19</f>
        <v>«Ժորա Վաչագանի Մխիթարյան» ԱՁ</v>
      </c>
      <c r="C44" s="21" t="s">
        <v>78</v>
      </c>
      <c r="D44" s="53"/>
      <c r="E44" s="53"/>
    </row>
    <row r="45" spans="1:5" x14ac:dyDescent="0.2">
      <c r="A45" s="54"/>
    </row>
    <row r="46" spans="1:5" ht="45" x14ac:dyDescent="0.2">
      <c r="A46" s="52" t="s">
        <v>79</v>
      </c>
      <c r="B46" s="204" t="s">
        <v>74</v>
      </c>
      <c r="C46" s="204"/>
      <c r="D46" s="52" t="s">
        <v>80</v>
      </c>
      <c r="E46" s="52" t="s">
        <v>81</v>
      </c>
    </row>
    <row r="47" spans="1:5" x14ac:dyDescent="0.2">
      <c r="A47" s="52">
        <v>1</v>
      </c>
      <c r="B47" s="204" t="str">
        <f>B44</f>
        <v>«Ժորա Վաչագանի Մխիթարյան» ԱՁ</v>
      </c>
      <c r="C47" s="204"/>
      <c r="D47" s="53" t="s">
        <v>78</v>
      </c>
      <c r="E47" s="55">
        <f>Տնտեսական!K19</f>
        <v>8.5</v>
      </c>
    </row>
    <row r="48" spans="1:5" x14ac:dyDescent="0.2">
      <c r="A48" s="207"/>
      <c r="B48" s="207"/>
      <c r="C48" s="207"/>
      <c r="D48" s="207"/>
      <c r="E48" s="207"/>
    </row>
    <row r="49" spans="1:5" ht="15" x14ac:dyDescent="0.2">
      <c r="A49" s="49">
        <f>Տնտեսական!L20</f>
        <v>7</v>
      </c>
      <c r="B49" s="50" t="s">
        <v>70</v>
      </c>
      <c r="C49" s="50"/>
      <c r="D49" s="50"/>
      <c r="E49" s="50"/>
    </row>
    <row r="50" spans="1:5" ht="30" x14ac:dyDescent="0.2">
      <c r="A50" s="206" t="s">
        <v>71</v>
      </c>
      <c r="B50" s="206"/>
      <c r="C50" s="51" t="str">
        <f>Տնտեսական!B20</f>
        <v xml:space="preserve">Ապակի մաքրելու հեղուկ                </v>
      </c>
      <c r="D50" s="51" t="s">
        <v>72</v>
      </c>
      <c r="E50" s="51"/>
    </row>
    <row r="51" spans="1:5" ht="67.5" x14ac:dyDescent="0.2">
      <c r="A51" s="52" t="s">
        <v>73</v>
      </c>
      <c r="B51" s="52" t="s">
        <v>74</v>
      </c>
      <c r="C51" s="52" t="s">
        <v>75</v>
      </c>
      <c r="D51" s="52" t="s">
        <v>76</v>
      </c>
      <c r="E51" s="52" t="s">
        <v>77</v>
      </c>
    </row>
    <row r="52" spans="1:5" ht="22.5" x14ac:dyDescent="0.2">
      <c r="A52" s="52">
        <v>1</v>
      </c>
      <c r="B52" s="52" t="str">
        <f>Տնտեսական!N20</f>
        <v>«Ժորա Վաչագանի Մխիթարյան» ԱՁ</v>
      </c>
      <c r="C52" s="21" t="s">
        <v>78</v>
      </c>
      <c r="D52" s="53"/>
      <c r="E52" s="53"/>
    </row>
    <row r="53" spans="1:5" x14ac:dyDescent="0.2">
      <c r="A53" s="54"/>
    </row>
    <row r="54" spans="1:5" ht="45" x14ac:dyDescent="0.2">
      <c r="A54" s="52" t="s">
        <v>79</v>
      </c>
      <c r="B54" s="204" t="s">
        <v>74</v>
      </c>
      <c r="C54" s="204"/>
      <c r="D54" s="52" t="s">
        <v>80</v>
      </c>
      <c r="E54" s="52" t="s">
        <v>81</v>
      </c>
    </row>
    <row r="55" spans="1:5" x14ac:dyDescent="0.2">
      <c r="A55" s="52">
        <v>1</v>
      </c>
      <c r="B55" s="204" t="str">
        <f>B52</f>
        <v>«Ժորա Վաչագանի Մխիթարյան» ԱՁ</v>
      </c>
      <c r="C55" s="204"/>
      <c r="D55" s="53" t="s">
        <v>78</v>
      </c>
      <c r="E55" s="55">
        <f>Տնտեսական!K20</f>
        <v>1</v>
      </c>
    </row>
    <row r="56" spans="1:5" x14ac:dyDescent="0.2">
      <c r="A56" s="207"/>
      <c r="B56" s="207"/>
      <c r="C56" s="207"/>
      <c r="D56" s="207"/>
      <c r="E56" s="207"/>
    </row>
    <row r="57" spans="1:5" ht="15" x14ac:dyDescent="0.2">
      <c r="A57" s="76">
        <f>Տնտեսական!L21</f>
        <v>8</v>
      </c>
      <c r="B57" s="77" t="s">
        <v>70</v>
      </c>
      <c r="C57" s="77"/>
      <c r="D57" s="77"/>
      <c r="E57" s="77"/>
    </row>
    <row r="58" spans="1:5" ht="15" x14ac:dyDescent="0.2">
      <c r="A58" s="203" t="s">
        <v>92</v>
      </c>
      <c r="B58" s="203"/>
      <c r="C58" s="78">
        <f>Տնտեսական!B21</f>
        <v>0</v>
      </c>
      <c r="D58" s="78" t="s">
        <v>72</v>
      </c>
      <c r="E58" s="78"/>
    </row>
    <row r="59" spans="1:5" ht="67.5" x14ac:dyDescent="0.2">
      <c r="A59" s="79" t="s">
        <v>73</v>
      </c>
      <c r="B59" s="79" t="s">
        <v>74</v>
      </c>
      <c r="C59" s="79" t="s">
        <v>93</v>
      </c>
      <c r="D59" s="79" t="s">
        <v>94</v>
      </c>
      <c r="E59" s="79" t="s">
        <v>77</v>
      </c>
    </row>
    <row r="60" spans="1:5" ht="22.5" x14ac:dyDescent="0.2">
      <c r="A60" s="79">
        <v>1</v>
      </c>
      <c r="B60" s="79" t="str">
        <f>Տնտեսական!N21</f>
        <v>«Ժորա Վաչագանի Մխիթարյան» ԱՁ</v>
      </c>
      <c r="C60" s="80" t="s">
        <v>78</v>
      </c>
      <c r="D60" s="80"/>
      <c r="E60" s="80"/>
    </row>
    <row r="61" spans="1:5" x14ac:dyDescent="0.2">
      <c r="A61" s="81"/>
      <c r="B61" s="82"/>
      <c r="C61" s="82"/>
      <c r="D61" s="82"/>
      <c r="E61" s="82"/>
    </row>
    <row r="62" spans="1:5" ht="45" x14ac:dyDescent="0.2">
      <c r="A62" s="79" t="s">
        <v>79</v>
      </c>
      <c r="B62" s="202" t="s">
        <v>74</v>
      </c>
      <c r="C62" s="202"/>
      <c r="D62" s="79" t="s">
        <v>95</v>
      </c>
      <c r="E62" s="79" t="s">
        <v>81</v>
      </c>
    </row>
    <row r="63" spans="1:5" x14ac:dyDescent="0.2">
      <c r="A63" s="79">
        <v>1</v>
      </c>
      <c r="B63" s="202" t="str">
        <f>B60</f>
        <v>«Ժորա Վաչագանի Մխիթարյան» ԱՁ</v>
      </c>
      <c r="C63" s="202"/>
      <c r="D63" s="80" t="s">
        <v>78</v>
      </c>
      <c r="E63" s="83">
        <f>Տնտեսական!K21</f>
        <v>0</v>
      </c>
    </row>
    <row r="64" spans="1:5" x14ac:dyDescent="0.2">
      <c r="A64" s="82"/>
      <c r="B64" s="82"/>
      <c r="C64" s="82"/>
      <c r="D64" s="82"/>
      <c r="E64" s="82"/>
    </row>
    <row r="65" spans="1:5" ht="15" x14ac:dyDescent="0.2">
      <c r="A65" s="76">
        <f>Տնտեսական!L22</f>
        <v>9</v>
      </c>
      <c r="B65" s="77" t="s">
        <v>70</v>
      </c>
      <c r="C65" s="77"/>
      <c r="D65" s="77"/>
      <c r="E65" s="77"/>
    </row>
    <row r="66" spans="1:5" ht="15" x14ac:dyDescent="0.2">
      <c r="A66" s="203" t="s">
        <v>92</v>
      </c>
      <c r="B66" s="203"/>
      <c r="C66" s="78">
        <f>Տնտեսական!B22</f>
        <v>0</v>
      </c>
      <c r="D66" s="78" t="s">
        <v>72</v>
      </c>
      <c r="E66" s="78"/>
    </row>
    <row r="67" spans="1:5" ht="67.5" x14ac:dyDescent="0.2">
      <c r="A67" s="79" t="s">
        <v>73</v>
      </c>
      <c r="B67" s="79" t="s">
        <v>74</v>
      </c>
      <c r="C67" s="79" t="s">
        <v>93</v>
      </c>
      <c r="D67" s="79" t="s">
        <v>94</v>
      </c>
      <c r="E67" s="79" t="s">
        <v>77</v>
      </c>
    </row>
    <row r="68" spans="1:5" ht="22.5" x14ac:dyDescent="0.2">
      <c r="A68" s="79">
        <v>1</v>
      </c>
      <c r="B68" s="79" t="str">
        <f>Տնտեսական!N22</f>
        <v>«Ժորա Վաչագանի Մխիթարյան» ԱՁ</v>
      </c>
      <c r="C68" s="80" t="s">
        <v>78</v>
      </c>
      <c r="D68" s="80"/>
      <c r="E68" s="80"/>
    </row>
    <row r="69" spans="1:5" x14ac:dyDescent="0.2">
      <c r="A69" s="81"/>
      <c r="B69" s="82"/>
      <c r="C69" s="82"/>
      <c r="D69" s="82"/>
      <c r="E69" s="82"/>
    </row>
    <row r="70" spans="1:5" ht="45" x14ac:dyDescent="0.2">
      <c r="A70" s="79" t="s">
        <v>79</v>
      </c>
      <c r="B70" s="202" t="s">
        <v>74</v>
      </c>
      <c r="C70" s="202"/>
      <c r="D70" s="79" t="s">
        <v>95</v>
      </c>
      <c r="E70" s="79" t="s">
        <v>81</v>
      </c>
    </row>
    <row r="71" spans="1:5" x14ac:dyDescent="0.2">
      <c r="A71" s="79">
        <v>1</v>
      </c>
      <c r="B71" s="202" t="str">
        <f>B68</f>
        <v>«Ժորա Վաչագանի Մխիթարյան» ԱՁ</v>
      </c>
      <c r="C71" s="202"/>
      <c r="D71" s="80" t="s">
        <v>78</v>
      </c>
      <c r="E71" s="83">
        <f>Տնտեսական!K22</f>
        <v>0</v>
      </c>
    </row>
    <row r="72" spans="1:5" x14ac:dyDescent="0.2">
      <c r="A72" s="205"/>
      <c r="B72" s="205"/>
      <c r="C72" s="205"/>
      <c r="D72" s="205"/>
      <c r="E72" s="205"/>
    </row>
    <row r="73" spans="1:5" ht="15" x14ac:dyDescent="0.2">
      <c r="A73" s="76">
        <f>Տնտեսական!L23</f>
        <v>10</v>
      </c>
      <c r="B73" s="77" t="s">
        <v>70</v>
      </c>
      <c r="C73" s="77"/>
      <c r="D73" s="77"/>
      <c r="E73" s="77"/>
    </row>
    <row r="74" spans="1:5" ht="15" x14ac:dyDescent="0.2">
      <c r="A74" s="203" t="s">
        <v>92</v>
      </c>
      <c r="B74" s="203"/>
      <c r="C74" s="78">
        <f>Տնտեսական!B23</f>
        <v>0</v>
      </c>
      <c r="D74" s="78" t="s">
        <v>72</v>
      </c>
      <c r="E74" s="78"/>
    </row>
    <row r="75" spans="1:5" ht="67.5" x14ac:dyDescent="0.2">
      <c r="A75" s="79" t="s">
        <v>73</v>
      </c>
      <c r="B75" s="79" t="s">
        <v>74</v>
      </c>
      <c r="C75" s="79" t="s">
        <v>93</v>
      </c>
      <c r="D75" s="79" t="s">
        <v>94</v>
      </c>
      <c r="E75" s="79" t="s">
        <v>77</v>
      </c>
    </row>
    <row r="76" spans="1:5" ht="22.5" x14ac:dyDescent="0.2">
      <c r="A76" s="79">
        <v>1</v>
      </c>
      <c r="B76" s="79" t="str">
        <f>Տնտեսական!N23</f>
        <v>«Ժորա Վաչագանի Մխիթարյան» ԱՁ</v>
      </c>
      <c r="C76" s="80" t="s">
        <v>78</v>
      </c>
      <c r="D76" s="80"/>
      <c r="E76" s="80"/>
    </row>
    <row r="77" spans="1:5" x14ac:dyDescent="0.2">
      <c r="A77" s="81"/>
      <c r="B77" s="82"/>
      <c r="C77" s="82"/>
      <c r="D77" s="82"/>
      <c r="E77" s="82"/>
    </row>
    <row r="78" spans="1:5" ht="45" x14ac:dyDescent="0.2">
      <c r="A78" s="79" t="s">
        <v>79</v>
      </c>
      <c r="B78" s="202" t="s">
        <v>74</v>
      </c>
      <c r="C78" s="202"/>
      <c r="D78" s="79" t="s">
        <v>95</v>
      </c>
      <c r="E78" s="79" t="s">
        <v>81</v>
      </c>
    </row>
    <row r="79" spans="1:5" x14ac:dyDescent="0.2">
      <c r="A79" s="79">
        <v>1</v>
      </c>
      <c r="B79" s="202" t="str">
        <f>B76</f>
        <v>«Ժորա Վաչագանի Մխիթարյան» ԱՁ</v>
      </c>
      <c r="C79" s="202"/>
      <c r="D79" s="80" t="s">
        <v>78</v>
      </c>
      <c r="E79" s="83">
        <f>Տնտեսական!K23</f>
        <v>0</v>
      </c>
    </row>
    <row r="80" spans="1:5" x14ac:dyDescent="0.2">
      <c r="A80" s="205"/>
      <c r="B80" s="205"/>
      <c r="C80" s="205"/>
      <c r="D80" s="205"/>
      <c r="E80" s="205"/>
    </row>
    <row r="81" spans="1:5" ht="15" x14ac:dyDescent="0.2">
      <c r="A81" s="76">
        <f>Տնտեսական!L24</f>
        <v>11</v>
      </c>
      <c r="B81" s="77" t="s">
        <v>70</v>
      </c>
      <c r="C81" s="77"/>
      <c r="D81" s="77"/>
      <c r="E81" s="77"/>
    </row>
    <row r="82" spans="1:5" ht="15" x14ac:dyDescent="0.2">
      <c r="A82" s="203" t="s">
        <v>92</v>
      </c>
      <c r="B82" s="203"/>
      <c r="C82" s="84">
        <f>Տնտեսական!B24</f>
        <v>0</v>
      </c>
      <c r="D82" s="78" t="s">
        <v>72</v>
      </c>
      <c r="E82" s="78"/>
    </row>
    <row r="83" spans="1:5" ht="67.5" x14ac:dyDescent="0.2">
      <c r="A83" s="79" t="s">
        <v>73</v>
      </c>
      <c r="B83" s="79" t="s">
        <v>74</v>
      </c>
      <c r="C83" s="79" t="s">
        <v>93</v>
      </c>
      <c r="D83" s="79" t="s">
        <v>94</v>
      </c>
      <c r="E83" s="79" t="s">
        <v>77</v>
      </c>
    </row>
    <row r="84" spans="1:5" ht="22.5" x14ac:dyDescent="0.2">
      <c r="A84" s="79">
        <v>1</v>
      </c>
      <c r="B84" s="79" t="str">
        <f>Տնտեսական!N24</f>
        <v>«Ժորա Վաչագանի Մխիթարյան» ԱՁ</v>
      </c>
      <c r="C84" s="80" t="s">
        <v>78</v>
      </c>
      <c r="D84" s="80"/>
      <c r="E84" s="80"/>
    </row>
    <row r="85" spans="1:5" x14ac:dyDescent="0.2">
      <c r="A85" s="81"/>
      <c r="B85" s="82"/>
      <c r="C85" s="82"/>
      <c r="D85" s="82"/>
      <c r="E85" s="82"/>
    </row>
    <row r="86" spans="1:5" ht="45" x14ac:dyDescent="0.2">
      <c r="A86" s="79" t="s">
        <v>79</v>
      </c>
      <c r="B86" s="202" t="s">
        <v>74</v>
      </c>
      <c r="C86" s="202"/>
      <c r="D86" s="79" t="s">
        <v>95</v>
      </c>
      <c r="E86" s="79" t="s">
        <v>81</v>
      </c>
    </row>
    <row r="87" spans="1:5" x14ac:dyDescent="0.2">
      <c r="A87" s="79">
        <v>1</v>
      </c>
      <c r="B87" s="202" t="str">
        <f>B84</f>
        <v>«Ժորա Վաչագանի Մխիթարյան» ԱՁ</v>
      </c>
      <c r="C87" s="202"/>
      <c r="D87" s="80" t="s">
        <v>78</v>
      </c>
      <c r="E87" s="83">
        <f>Տնտեսական!K24</f>
        <v>0</v>
      </c>
    </row>
    <row r="88" spans="1:5" x14ac:dyDescent="0.2">
      <c r="A88" s="205"/>
      <c r="B88" s="205"/>
      <c r="C88" s="205"/>
      <c r="D88" s="205"/>
      <c r="E88" s="205"/>
    </row>
    <row r="89" spans="1:5" ht="15" x14ac:dyDescent="0.2">
      <c r="A89" s="76">
        <f>Տնտեսական!L25</f>
        <v>12</v>
      </c>
      <c r="B89" s="77" t="s">
        <v>70</v>
      </c>
      <c r="C89" s="77"/>
      <c r="D89" s="77"/>
      <c r="E89" s="77"/>
    </row>
    <row r="90" spans="1:5" ht="15" x14ac:dyDescent="0.2">
      <c r="A90" s="203" t="s">
        <v>92</v>
      </c>
      <c r="B90" s="203"/>
      <c r="C90" s="78">
        <f>Տնտեսական!B25</f>
        <v>0</v>
      </c>
      <c r="D90" s="78" t="s">
        <v>72</v>
      </c>
      <c r="E90" s="78"/>
    </row>
    <row r="91" spans="1:5" ht="67.5" x14ac:dyDescent="0.2">
      <c r="A91" s="79" t="s">
        <v>73</v>
      </c>
      <c r="B91" s="79" t="s">
        <v>74</v>
      </c>
      <c r="C91" s="79" t="s">
        <v>93</v>
      </c>
      <c r="D91" s="79" t="s">
        <v>94</v>
      </c>
      <c r="E91" s="79" t="s">
        <v>77</v>
      </c>
    </row>
    <row r="92" spans="1:5" ht="22.5" x14ac:dyDescent="0.2">
      <c r="A92" s="79">
        <v>1</v>
      </c>
      <c r="B92" s="79" t="str">
        <f>Տնտեսական!N25</f>
        <v>«Ժորա Վաչագանի Մխիթարյան» ԱՁ</v>
      </c>
      <c r="C92" s="80" t="s">
        <v>78</v>
      </c>
      <c r="D92" s="80"/>
      <c r="E92" s="80"/>
    </row>
    <row r="93" spans="1:5" x14ac:dyDescent="0.2">
      <c r="A93" s="81"/>
      <c r="B93" s="82"/>
      <c r="C93" s="82"/>
      <c r="D93" s="82"/>
      <c r="E93" s="82"/>
    </row>
    <row r="94" spans="1:5" ht="45" x14ac:dyDescent="0.2">
      <c r="A94" s="79" t="s">
        <v>79</v>
      </c>
      <c r="B94" s="202" t="s">
        <v>74</v>
      </c>
      <c r="C94" s="202"/>
      <c r="D94" s="79" t="s">
        <v>95</v>
      </c>
      <c r="E94" s="79" t="s">
        <v>81</v>
      </c>
    </row>
    <row r="95" spans="1:5" x14ac:dyDescent="0.2">
      <c r="A95" s="79">
        <v>1</v>
      </c>
      <c r="B95" s="202" t="str">
        <f>B92</f>
        <v>«Ժորա Վաչագանի Մխիթարյան» ԱՁ</v>
      </c>
      <c r="C95" s="202"/>
      <c r="D95" s="80" t="s">
        <v>78</v>
      </c>
      <c r="E95" s="83">
        <f>Տնտեսական!K25</f>
        <v>0</v>
      </c>
    </row>
    <row r="96" spans="1:5" x14ac:dyDescent="0.2">
      <c r="A96" s="205"/>
      <c r="B96" s="205"/>
      <c r="C96" s="205"/>
      <c r="D96" s="205"/>
      <c r="E96" s="205"/>
    </row>
    <row r="97" spans="1:5" ht="15" x14ac:dyDescent="0.2">
      <c r="A97" s="76">
        <f>Տնտեսական!L26</f>
        <v>13</v>
      </c>
      <c r="B97" s="77" t="s">
        <v>70</v>
      </c>
      <c r="C97" s="77"/>
      <c r="D97" s="77"/>
      <c r="E97" s="77"/>
    </row>
    <row r="98" spans="1:5" ht="15" x14ac:dyDescent="0.2">
      <c r="A98" s="203" t="s">
        <v>92</v>
      </c>
      <c r="B98" s="203"/>
      <c r="C98" s="78">
        <f>Տնտեսական!B26</f>
        <v>0</v>
      </c>
      <c r="D98" s="78" t="s">
        <v>72</v>
      </c>
      <c r="E98" s="78"/>
    </row>
    <row r="99" spans="1:5" ht="67.5" x14ac:dyDescent="0.2">
      <c r="A99" s="79" t="s">
        <v>73</v>
      </c>
      <c r="B99" s="79" t="s">
        <v>74</v>
      </c>
      <c r="C99" s="79" t="s">
        <v>93</v>
      </c>
      <c r="D99" s="79" t="s">
        <v>94</v>
      </c>
      <c r="E99" s="79" t="s">
        <v>77</v>
      </c>
    </row>
    <row r="100" spans="1:5" ht="22.5" x14ac:dyDescent="0.2">
      <c r="A100" s="79">
        <v>1</v>
      </c>
      <c r="B100" s="79" t="str">
        <f>Տնտեսական!N26</f>
        <v>«Ժորա Վաչագանի Մխիթարյան» ԱՁ</v>
      </c>
      <c r="C100" s="80" t="s">
        <v>78</v>
      </c>
      <c r="D100" s="80"/>
      <c r="E100" s="80"/>
    </row>
    <row r="101" spans="1:5" x14ac:dyDescent="0.2">
      <c r="A101" s="81"/>
      <c r="B101" s="82"/>
      <c r="C101" s="82"/>
      <c r="D101" s="82"/>
      <c r="E101" s="82"/>
    </row>
    <row r="102" spans="1:5" ht="45" x14ac:dyDescent="0.2">
      <c r="A102" s="79" t="s">
        <v>79</v>
      </c>
      <c r="B102" s="202" t="s">
        <v>74</v>
      </c>
      <c r="C102" s="202"/>
      <c r="D102" s="79" t="s">
        <v>95</v>
      </c>
      <c r="E102" s="79" t="s">
        <v>81</v>
      </c>
    </row>
    <row r="103" spans="1:5" x14ac:dyDescent="0.2">
      <c r="A103" s="79">
        <v>1</v>
      </c>
      <c r="B103" s="202" t="str">
        <f>B100</f>
        <v>«Ժորա Վաչագանի Մխիթարյան» ԱՁ</v>
      </c>
      <c r="C103" s="202"/>
      <c r="D103" s="80" t="s">
        <v>78</v>
      </c>
      <c r="E103" s="83">
        <f>Տնտեսական!K26</f>
        <v>0</v>
      </c>
    </row>
    <row r="104" spans="1:5" x14ac:dyDescent="0.2">
      <c r="A104" s="205"/>
      <c r="B104" s="205"/>
      <c r="C104" s="205"/>
      <c r="D104" s="205"/>
      <c r="E104" s="205"/>
    </row>
    <row r="105" spans="1:5" ht="15" x14ac:dyDescent="0.2">
      <c r="A105" s="76">
        <f>Տնտեսական!L27</f>
        <v>14</v>
      </c>
      <c r="B105" s="77" t="s">
        <v>70</v>
      </c>
      <c r="C105" s="77"/>
      <c r="D105" s="77"/>
      <c r="E105" s="77"/>
    </row>
    <row r="106" spans="1:5" ht="15" x14ac:dyDescent="0.2">
      <c r="A106" s="203" t="s">
        <v>92</v>
      </c>
      <c r="B106" s="203"/>
      <c r="C106" s="78">
        <f>Տնտեսական!B27</f>
        <v>0</v>
      </c>
      <c r="D106" s="78" t="s">
        <v>72</v>
      </c>
      <c r="E106" s="78"/>
    </row>
    <row r="107" spans="1:5" ht="67.5" x14ac:dyDescent="0.2">
      <c r="A107" s="79" t="s">
        <v>73</v>
      </c>
      <c r="B107" s="79" t="s">
        <v>74</v>
      </c>
      <c r="C107" s="79" t="s">
        <v>93</v>
      </c>
      <c r="D107" s="79" t="s">
        <v>94</v>
      </c>
      <c r="E107" s="79" t="s">
        <v>77</v>
      </c>
    </row>
    <row r="108" spans="1:5" ht="22.5" x14ac:dyDescent="0.2">
      <c r="A108" s="79">
        <v>1</v>
      </c>
      <c r="B108" s="79" t="str">
        <f>Տնտեսական!N27</f>
        <v>«Ժորա Վաչագանի Մխիթարյան» ԱՁ</v>
      </c>
      <c r="C108" s="80" t="s">
        <v>78</v>
      </c>
      <c r="D108" s="80"/>
      <c r="E108" s="80"/>
    </row>
    <row r="109" spans="1:5" x14ac:dyDescent="0.2">
      <c r="A109" s="81"/>
      <c r="B109" s="82"/>
      <c r="C109" s="82"/>
      <c r="D109" s="82"/>
      <c r="E109" s="82"/>
    </row>
    <row r="110" spans="1:5" ht="45" x14ac:dyDescent="0.2">
      <c r="A110" s="79" t="s">
        <v>79</v>
      </c>
      <c r="B110" s="202" t="s">
        <v>74</v>
      </c>
      <c r="C110" s="202"/>
      <c r="D110" s="79" t="s">
        <v>95</v>
      </c>
      <c r="E110" s="79" t="s">
        <v>81</v>
      </c>
    </row>
    <row r="111" spans="1:5" x14ac:dyDescent="0.2">
      <c r="A111" s="79">
        <v>1</v>
      </c>
      <c r="B111" s="202" t="str">
        <f>B108</f>
        <v>«Ժորա Վաչագանի Մխիթարյան» ԱՁ</v>
      </c>
      <c r="C111" s="202"/>
      <c r="D111" s="80" t="s">
        <v>78</v>
      </c>
      <c r="E111" s="83">
        <f>Տնտեսական!K27</f>
        <v>0</v>
      </c>
    </row>
    <row r="112" spans="1:5" x14ac:dyDescent="0.2">
      <c r="A112" s="82"/>
      <c r="B112" s="82"/>
      <c r="C112" s="82"/>
      <c r="D112" s="82"/>
      <c r="E112" s="82"/>
    </row>
    <row r="113" spans="1:5" ht="15" x14ac:dyDescent="0.2">
      <c r="A113" s="76">
        <f>Տնտեսական!L28</f>
        <v>15</v>
      </c>
      <c r="B113" s="77" t="s">
        <v>70</v>
      </c>
      <c r="C113" s="77"/>
      <c r="D113" s="77"/>
      <c r="E113" s="77"/>
    </row>
    <row r="114" spans="1:5" ht="15" x14ac:dyDescent="0.2">
      <c r="A114" s="203" t="s">
        <v>92</v>
      </c>
      <c r="B114" s="203"/>
      <c r="C114" s="78">
        <f>Տնտեսական!B28</f>
        <v>0</v>
      </c>
      <c r="D114" s="78" t="s">
        <v>72</v>
      </c>
      <c r="E114" s="78"/>
    </row>
    <row r="115" spans="1:5" ht="67.5" x14ac:dyDescent="0.2">
      <c r="A115" s="79" t="s">
        <v>73</v>
      </c>
      <c r="B115" s="79" t="s">
        <v>74</v>
      </c>
      <c r="C115" s="79" t="s">
        <v>93</v>
      </c>
      <c r="D115" s="79" t="s">
        <v>94</v>
      </c>
      <c r="E115" s="79" t="s">
        <v>77</v>
      </c>
    </row>
    <row r="116" spans="1:5" ht="22.5" x14ac:dyDescent="0.2">
      <c r="A116" s="79">
        <v>1</v>
      </c>
      <c r="B116" s="79" t="str">
        <f>Տնտեսական!N28</f>
        <v>«Ժորա Վաչագանի Մխիթարյան» ԱՁ</v>
      </c>
      <c r="C116" s="80" t="s">
        <v>78</v>
      </c>
      <c r="D116" s="80"/>
      <c r="E116" s="80"/>
    </row>
    <row r="117" spans="1:5" x14ac:dyDescent="0.2">
      <c r="A117" s="81"/>
      <c r="B117" s="82"/>
      <c r="C117" s="82"/>
      <c r="D117" s="82"/>
      <c r="E117" s="82"/>
    </row>
    <row r="118" spans="1:5" ht="45" x14ac:dyDescent="0.2">
      <c r="A118" s="79" t="s">
        <v>79</v>
      </c>
      <c r="B118" s="202" t="s">
        <v>74</v>
      </c>
      <c r="C118" s="202"/>
      <c r="D118" s="79" t="s">
        <v>95</v>
      </c>
      <c r="E118" s="79" t="s">
        <v>81</v>
      </c>
    </row>
    <row r="119" spans="1:5" x14ac:dyDescent="0.2">
      <c r="A119" s="79">
        <v>1</v>
      </c>
      <c r="B119" s="202" t="str">
        <f>B116</f>
        <v>«Ժորա Վաչագանի Մխիթարյան» ԱՁ</v>
      </c>
      <c r="C119" s="202"/>
      <c r="D119" s="80" t="s">
        <v>78</v>
      </c>
      <c r="E119" s="83">
        <f>Տնտեսական!K28</f>
        <v>0</v>
      </c>
    </row>
    <row r="120" spans="1:5" x14ac:dyDescent="0.2">
      <c r="A120" s="205"/>
      <c r="B120" s="205"/>
      <c r="C120" s="205"/>
      <c r="D120" s="205"/>
      <c r="E120" s="205"/>
    </row>
    <row r="121" spans="1:5" ht="15" x14ac:dyDescent="0.2">
      <c r="A121" s="76">
        <f>Տնտեսական!L29</f>
        <v>16</v>
      </c>
      <c r="B121" s="77" t="s">
        <v>70</v>
      </c>
      <c r="C121" s="77"/>
      <c r="D121" s="77"/>
      <c r="E121" s="77"/>
    </row>
    <row r="122" spans="1:5" ht="15" x14ac:dyDescent="0.2">
      <c r="A122" s="203" t="s">
        <v>92</v>
      </c>
      <c r="B122" s="203"/>
      <c r="C122" s="78">
        <f>Տնտեսական!B29</f>
        <v>0</v>
      </c>
      <c r="D122" s="78" t="s">
        <v>72</v>
      </c>
      <c r="E122" s="78"/>
    </row>
    <row r="123" spans="1:5" ht="67.5" x14ac:dyDescent="0.2">
      <c r="A123" s="79" t="s">
        <v>73</v>
      </c>
      <c r="B123" s="79" t="s">
        <v>74</v>
      </c>
      <c r="C123" s="79" t="s">
        <v>93</v>
      </c>
      <c r="D123" s="79" t="s">
        <v>94</v>
      </c>
      <c r="E123" s="79" t="s">
        <v>77</v>
      </c>
    </row>
    <row r="124" spans="1:5" ht="22.5" x14ac:dyDescent="0.2">
      <c r="A124" s="79">
        <v>1</v>
      </c>
      <c r="B124" s="79" t="str">
        <f>Տնտեսական!N29</f>
        <v>«Ժորա Վաչագանի Մխիթարյան» ԱՁ</v>
      </c>
      <c r="C124" s="80" t="s">
        <v>78</v>
      </c>
      <c r="D124" s="80"/>
      <c r="E124" s="80"/>
    </row>
    <row r="125" spans="1:5" x14ac:dyDescent="0.2">
      <c r="A125" s="81"/>
      <c r="B125" s="82"/>
      <c r="C125" s="82"/>
      <c r="D125" s="82"/>
      <c r="E125" s="82"/>
    </row>
    <row r="126" spans="1:5" ht="45" x14ac:dyDescent="0.2">
      <c r="A126" s="79" t="s">
        <v>79</v>
      </c>
      <c r="B126" s="202" t="s">
        <v>74</v>
      </c>
      <c r="C126" s="202"/>
      <c r="D126" s="79" t="s">
        <v>95</v>
      </c>
      <c r="E126" s="79" t="s">
        <v>81</v>
      </c>
    </row>
    <row r="127" spans="1:5" x14ac:dyDescent="0.2">
      <c r="A127" s="79">
        <v>1</v>
      </c>
      <c r="B127" s="202" t="str">
        <f>B124</f>
        <v>«Ժորա Վաչագանի Մխիթարյան» ԱՁ</v>
      </c>
      <c r="C127" s="202"/>
      <c r="D127" s="80" t="s">
        <v>78</v>
      </c>
      <c r="E127" s="83">
        <f>Տնտեսական!K29</f>
        <v>0</v>
      </c>
    </row>
    <row r="128" spans="1:5" x14ac:dyDescent="0.2">
      <c r="A128" s="205"/>
      <c r="B128" s="205"/>
      <c r="C128" s="205"/>
      <c r="D128" s="205"/>
      <c r="E128" s="205"/>
    </row>
    <row r="129" spans="1:5" ht="15" x14ac:dyDescent="0.2">
      <c r="A129" s="76">
        <f>Տնտեսական!L30</f>
        <v>17</v>
      </c>
      <c r="B129" s="77" t="s">
        <v>70</v>
      </c>
      <c r="C129" s="77"/>
      <c r="D129" s="77"/>
      <c r="E129" s="77"/>
    </row>
    <row r="130" spans="1:5" ht="15" x14ac:dyDescent="0.2">
      <c r="A130" s="203" t="s">
        <v>92</v>
      </c>
      <c r="B130" s="203"/>
      <c r="C130" s="78">
        <f>Տնտեսական!B30</f>
        <v>0</v>
      </c>
      <c r="D130" s="78" t="s">
        <v>72</v>
      </c>
      <c r="E130" s="78"/>
    </row>
    <row r="131" spans="1:5" ht="67.5" x14ac:dyDescent="0.2">
      <c r="A131" s="79" t="s">
        <v>73</v>
      </c>
      <c r="B131" s="79" t="s">
        <v>74</v>
      </c>
      <c r="C131" s="79" t="s">
        <v>93</v>
      </c>
      <c r="D131" s="79" t="s">
        <v>94</v>
      </c>
      <c r="E131" s="79" t="s">
        <v>77</v>
      </c>
    </row>
    <row r="132" spans="1:5" ht="22.5" x14ac:dyDescent="0.2">
      <c r="A132" s="79">
        <v>1</v>
      </c>
      <c r="B132" s="79" t="str">
        <f>Տնտեսական!N30</f>
        <v>«Ժորա Վաչագանի Մխիթարյան» ԱՁ</v>
      </c>
      <c r="C132" s="80" t="s">
        <v>78</v>
      </c>
      <c r="D132" s="80"/>
      <c r="E132" s="80"/>
    </row>
    <row r="133" spans="1:5" x14ac:dyDescent="0.2">
      <c r="A133" s="81"/>
      <c r="B133" s="82"/>
      <c r="C133" s="82"/>
      <c r="D133" s="82"/>
      <c r="E133" s="82"/>
    </row>
    <row r="134" spans="1:5" ht="45" x14ac:dyDescent="0.2">
      <c r="A134" s="79" t="s">
        <v>79</v>
      </c>
      <c r="B134" s="202" t="s">
        <v>74</v>
      </c>
      <c r="C134" s="202"/>
      <c r="D134" s="79" t="s">
        <v>95</v>
      </c>
      <c r="E134" s="79" t="s">
        <v>81</v>
      </c>
    </row>
    <row r="135" spans="1:5" x14ac:dyDescent="0.2">
      <c r="A135" s="79">
        <v>1</v>
      </c>
      <c r="B135" s="202" t="str">
        <f>B132</f>
        <v>«Ժորա Վաչագանի Մխիթարյան» ԱՁ</v>
      </c>
      <c r="C135" s="202"/>
      <c r="D135" s="80" t="s">
        <v>78</v>
      </c>
      <c r="E135" s="83">
        <f>Տնտեսական!K30</f>
        <v>0</v>
      </c>
    </row>
    <row r="136" spans="1:5" x14ac:dyDescent="0.2">
      <c r="A136" s="205"/>
      <c r="B136" s="205"/>
      <c r="C136" s="205"/>
      <c r="D136" s="205"/>
      <c r="E136" s="205"/>
    </row>
    <row r="137" spans="1:5" ht="15" x14ac:dyDescent="0.2">
      <c r="A137" s="76">
        <f>Տնտեսական!L31</f>
        <v>18</v>
      </c>
      <c r="B137" s="77" t="s">
        <v>70</v>
      </c>
      <c r="C137" s="77"/>
      <c r="D137" s="77"/>
      <c r="E137" s="77"/>
    </row>
    <row r="138" spans="1:5" ht="15" x14ac:dyDescent="0.2">
      <c r="A138" s="203" t="s">
        <v>92</v>
      </c>
      <c r="B138" s="203"/>
      <c r="C138" s="78">
        <f>Տնտեսական!B31</f>
        <v>0</v>
      </c>
      <c r="D138" s="78" t="s">
        <v>72</v>
      </c>
      <c r="E138" s="78"/>
    </row>
    <row r="139" spans="1:5" ht="67.5" x14ac:dyDescent="0.2">
      <c r="A139" s="79" t="s">
        <v>73</v>
      </c>
      <c r="B139" s="79" t="s">
        <v>74</v>
      </c>
      <c r="C139" s="79" t="s">
        <v>93</v>
      </c>
      <c r="D139" s="79" t="s">
        <v>94</v>
      </c>
      <c r="E139" s="79" t="s">
        <v>77</v>
      </c>
    </row>
    <row r="140" spans="1:5" ht="22.5" x14ac:dyDescent="0.2">
      <c r="A140" s="79">
        <v>1</v>
      </c>
      <c r="B140" s="79" t="str">
        <f>Տնտեսական!N31</f>
        <v>«Ժորա Վաչագանի Մխիթարյան» ԱՁ</v>
      </c>
      <c r="C140" s="80" t="s">
        <v>78</v>
      </c>
      <c r="D140" s="80"/>
      <c r="E140" s="80"/>
    </row>
    <row r="141" spans="1:5" x14ac:dyDescent="0.2">
      <c r="A141" s="81"/>
      <c r="B141" s="82"/>
      <c r="C141" s="82"/>
      <c r="D141" s="82"/>
      <c r="E141" s="82"/>
    </row>
    <row r="142" spans="1:5" ht="45" x14ac:dyDescent="0.2">
      <c r="A142" s="79" t="s">
        <v>79</v>
      </c>
      <c r="B142" s="202" t="s">
        <v>74</v>
      </c>
      <c r="C142" s="202"/>
      <c r="D142" s="79" t="s">
        <v>95</v>
      </c>
      <c r="E142" s="79" t="s">
        <v>81</v>
      </c>
    </row>
    <row r="143" spans="1:5" x14ac:dyDescent="0.2">
      <c r="A143" s="79">
        <v>1</v>
      </c>
      <c r="B143" s="202" t="str">
        <f>Տ!B140</f>
        <v>«Ժորա Վաչագանի Մխիթարյան» ԱՁ</v>
      </c>
      <c r="C143" s="202"/>
      <c r="D143" s="80" t="s">
        <v>78</v>
      </c>
      <c r="E143" s="83">
        <f>Տնտեսական!K31</f>
        <v>0</v>
      </c>
    </row>
    <row r="144" spans="1:5" x14ac:dyDescent="0.2">
      <c r="A144" s="205"/>
      <c r="B144" s="205"/>
      <c r="C144" s="205"/>
      <c r="D144" s="205"/>
      <c r="E144" s="205"/>
    </row>
    <row r="145" spans="1:5" ht="15" x14ac:dyDescent="0.2">
      <c r="A145" s="76">
        <f>Տնտեսական!L32</f>
        <v>19</v>
      </c>
      <c r="B145" s="77" t="s">
        <v>70</v>
      </c>
      <c r="C145" s="77"/>
      <c r="D145" s="77"/>
      <c r="E145" s="77"/>
    </row>
    <row r="146" spans="1:5" ht="15" x14ac:dyDescent="0.2">
      <c r="A146" s="203" t="s">
        <v>92</v>
      </c>
      <c r="B146" s="203"/>
      <c r="C146" s="78">
        <f>Տնտեսական!B32</f>
        <v>0</v>
      </c>
      <c r="D146" s="78" t="s">
        <v>72</v>
      </c>
      <c r="E146" s="78"/>
    </row>
    <row r="147" spans="1:5" ht="67.5" x14ac:dyDescent="0.2">
      <c r="A147" s="79" t="s">
        <v>73</v>
      </c>
      <c r="B147" s="79" t="s">
        <v>74</v>
      </c>
      <c r="C147" s="79" t="s">
        <v>93</v>
      </c>
      <c r="D147" s="79" t="s">
        <v>94</v>
      </c>
      <c r="E147" s="79" t="s">
        <v>77</v>
      </c>
    </row>
    <row r="148" spans="1:5" ht="22.5" x14ac:dyDescent="0.2">
      <c r="A148" s="79">
        <v>1</v>
      </c>
      <c r="B148" s="79" t="str">
        <f>Տնտեսական!N32</f>
        <v>«Ժորա Վաչագանի Մխիթարյան» ԱՁ</v>
      </c>
      <c r="C148" s="80" t="s">
        <v>78</v>
      </c>
      <c r="D148" s="80"/>
      <c r="E148" s="80"/>
    </row>
    <row r="149" spans="1:5" x14ac:dyDescent="0.2">
      <c r="A149" s="81"/>
      <c r="B149" s="82"/>
      <c r="C149" s="82"/>
      <c r="D149" s="82"/>
      <c r="E149" s="82"/>
    </row>
    <row r="150" spans="1:5" ht="45" x14ac:dyDescent="0.2">
      <c r="A150" s="79" t="s">
        <v>79</v>
      </c>
      <c r="B150" s="202" t="s">
        <v>74</v>
      </c>
      <c r="C150" s="202"/>
      <c r="D150" s="79" t="s">
        <v>95</v>
      </c>
      <c r="E150" s="79" t="s">
        <v>81</v>
      </c>
    </row>
    <row r="151" spans="1:5" x14ac:dyDescent="0.2">
      <c r="A151" s="79">
        <v>1</v>
      </c>
      <c r="B151" s="202" t="str">
        <f>B148</f>
        <v>«Ժորա Վաչագանի Մխիթարյան» ԱՁ</v>
      </c>
      <c r="C151" s="202"/>
      <c r="D151" s="80" t="s">
        <v>78</v>
      </c>
      <c r="E151" s="83">
        <f>Տնտեսական!K32</f>
        <v>0</v>
      </c>
    </row>
    <row r="152" spans="1:5" x14ac:dyDescent="0.2">
      <c r="A152" s="82"/>
      <c r="B152" s="82"/>
      <c r="C152" s="82"/>
      <c r="D152" s="82"/>
      <c r="E152" s="82"/>
    </row>
    <row r="153" spans="1:5" ht="15" x14ac:dyDescent="0.2">
      <c r="A153" s="76">
        <f>Տնտեսական!L33</f>
        <v>20</v>
      </c>
      <c r="B153" s="77" t="s">
        <v>70</v>
      </c>
      <c r="C153" s="77"/>
      <c r="D153" s="77"/>
      <c r="E153" s="77"/>
    </row>
    <row r="154" spans="1:5" ht="15" x14ac:dyDescent="0.2">
      <c r="A154" s="203" t="s">
        <v>92</v>
      </c>
      <c r="B154" s="203"/>
      <c r="C154" s="78">
        <f>Տնտեսական!B33</f>
        <v>0</v>
      </c>
      <c r="D154" s="78" t="s">
        <v>72</v>
      </c>
      <c r="E154" s="78"/>
    </row>
    <row r="155" spans="1:5" ht="67.5" x14ac:dyDescent="0.2">
      <c r="A155" s="79" t="s">
        <v>73</v>
      </c>
      <c r="B155" s="79" t="s">
        <v>74</v>
      </c>
      <c r="C155" s="79" t="s">
        <v>93</v>
      </c>
      <c r="D155" s="79" t="s">
        <v>94</v>
      </c>
      <c r="E155" s="79" t="s">
        <v>77</v>
      </c>
    </row>
    <row r="156" spans="1:5" ht="22.5" x14ac:dyDescent="0.2">
      <c r="A156" s="79">
        <v>1</v>
      </c>
      <c r="B156" s="79" t="str">
        <f>Տնտեսական!N33</f>
        <v>«Ժորա Վաչագանի Մխիթարյան» ԱՁ</v>
      </c>
      <c r="C156" s="80" t="s">
        <v>78</v>
      </c>
      <c r="D156" s="80"/>
      <c r="E156" s="80"/>
    </row>
    <row r="157" spans="1:5" x14ac:dyDescent="0.2">
      <c r="A157" s="81"/>
      <c r="B157" s="82"/>
      <c r="C157" s="82"/>
      <c r="D157" s="82"/>
      <c r="E157" s="82"/>
    </row>
    <row r="158" spans="1:5" ht="45" x14ac:dyDescent="0.2">
      <c r="A158" s="79" t="s">
        <v>79</v>
      </c>
      <c r="B158" s="202" t="s">
        <v>74</v>
      </c>
      <c r="C158" s="202"/>
      <c r="D158" s="79" t="s">
        <v>95</v>
      </c>
      <c r="E158" s="79" t="s">
        <v>81</v>
      </c>
    </row>
    <row r="159" spans="1:5" x14ac:dyDescent="0.2">
      <c r="A159" s="79">
        <v>1</v>
      </c>
      <c r="B159" s="202" t="str">
        <f>B156</f>
        <v>«Ժորա Վաչագանի Մխիթարյան» ԱՁ</v>
      </c>
      <c r="C159" s="202"/>
      <c r="D159" s="80" t="s">
        <v>78</v>
      </c>
      <c r="E159" s="83">
        <f>Տնտեսական!K33</f>
        <v>0</v>
      </c>
    </row>
    <row r="160" spans="1:5" x14ac:dyDescent="0.2">
      <c r="A160" s="82"/>
      <c r="B160" s="82"/>
      <c r="C160" s="82"/>
      <c r="D160" s="82"/>
      <c r="E160" s="82"/>
    </row>
    <row r="161" spans="1:5" ht="15" x14ac:dyDescent="0.2">
      <c r="A161" s="76">
        <f>Տնտեսական!L34</f>
        <v>21</v>
      </c>
      <c r="B161" s="77" t="s">
        <v>70</v>
      </c>
      <c r="C161" s="77"/>
      <c r="D161" s="77"/>
      <c r="E161" s="77"/>
    </row>
    <row r="162" spans="1:5" ht="15" x14ac:dyDescent="0.2">
      <c r="A162" s="203" t="s">
        <v>92</v>
      </c>
      <c r="B162" s="203"/>
      <c r="C162" s="78">
        <f>Տնտեսական!B34</f>
        <v>0</v>
      </c>
      <c r="D162" s="78" t="s">
        <v>72</v>
      </c>
      <c r="E162" s="78"/>
    </row>
    <row r="163" spans="1:5" ht="67.5" x14ac:dyDescent="0.2">
      <c r="A163" s="79" t="s">
        <v>73</v>
      </c>
      <c r="B163" s="79" t="s">
        <v>74</v>
      </c>
      <c r="C163" s="79" t="s">
        <v>93</v>
      </c>
      <c r="D163" s="79" t="s">
        <v>94</v>
      </c>
      <c r="E163" s="79" t="s">
        <v>77</v>
      </c>
    </row>
    <row r="164" spans="1:5" ht="22.5" x14ac:dyDescent="0.2">
      <c r="A164" s="79">
        <v>1</v>
      </c>
      <c r="B164" s="79" t="str">
        <f>Տնտեսական!N34</f>
        <v>«Ժորա Վաչագանի Մխիթարյան» ԱՁ</v>
      </c>
      <c r="C164" s="80" t="s">
        <v>78</v>
      </c>
      <c r="D164" s="80"/>
      <c r="E164" s="80"/>
    </row>
    <row r="165" spans="1:5" x14ac:dyDescent="0.2">
      <c r="A165" s="81"/>
      <c r="B165" s="82"/>
      <c r="C165" s="82"/>
      <c r="D165" s="82"/>
      <c r="E165" s="82"/>
    </row>
    <row r="166" spans="1:5" ht="45" x14ac:dyDescent="0.2">
      <c r="A166" s="79" t="s">
        <v>79</v>
      </c>
      <c r="B166" s="202" t="s">
        <v>74</v>
      </c>
      <c r="C166" s="202"/>
      <c r="D166" s="79" t="s">
        <v>95</v>
      </c>
      <c r="E166" s="79" t="s">
        <v>81</v>
      </c>
    </row>
    <row r="167" spans="1:5" x14ac:dyDescent="0.2">
      <c r="A167" s="79">
        <v>1</v>
      </c>
      <c r="B167" s="202" t="str">
        <f>B164</f>
        <v>«Ժորա Վաչագանի Մխիթարյան» ԱՁ</v>
      </c>
      <c r="C167" s="202"/>
      <c r="D167" s="80" t="s">
        <v>78</v>
      </c>
      <c r="E167" s="83">
        <f>Տնտեսական!K34</f>
        <v>0</v>
      </c>
    </row>
    <row r="168" spans="1:5" x14ac:dyDescent="0.2">
      <c r="A168" s="82"/>
      <c r="B168" s="82"/>
      <c r="C168" s="82"/>
      <c r="D168" s="82"/>
      <c r="E168" s="82"/>
    </row>
    <row r="169" spans="1:5" ht="15" x14ac:dyDescent="0.2">
      <c r="A169" s="76">
        <f>Տնտեսական!L35</f>
        <v>22</v>
      </c>
      <c r="B169" s="77" t="s">
        <v>70</v>
      </c>
      <c r="C169" s="77"/>
      <c r="D169" s="77"/>
      <c r="E169" s="77"/>
    </row>
    <row r="170" spans="1:5" ht="15" x14ac:dyDescent="0.2">
      <c r="A170" s="203" t="s">
        <v>92</v>
      </c>
      <c r="B170" s="203"/>
      <c r="C170" s="78">
        <f>Տնտեսական!B35</f>
        <v>0</v>
      </c>
      <c r="D170" s="78" t="s">
        <v>72</v>
      </c>
      <c r="E170" s="78"/>
    </row>
    <row r="171" spans="1:5" ht="67.5" x14ac:dyDescent="0.2">
      <c r="A171" s="79" t="s">
        <v>73</v>
      </c>
      <c r="B171" s="79" t="s">
        <v>74</v>
      </c>
      <c r="C171" s="79" t="s">
        <v>93</v>
      </c>
      <c r="D171" s="79" t="s">
        <v>94</v>
      </c>
      <c r="E171" s="79" t="s">
        <v>77</v>
      </c>
    </row>
    <row r="172" spans="1:5" ht="22.5" x14ac:dyDescent="0.2">
      <c r="A172" s="79">
        <v>1</v>
      </c>
      <c r="B172" s="79" t="str">
        <f>Տնտեսական!N35</f>
        <v>«Ժորա Վաչագանի Մխիթարյան» ԱՁ</v>
      </c>
      <c r="C172" s="80" t="s">
        <v>78</v>
      </c>
      <c r="D172" s="80"/>
      <c r="E172" s="80"/>
    </row>
    <row r="173" spans="1:5" x14ac:dyDescent="0.2">
      <c r="A173" s="81"/>
      <c r="B173" s="82"/>
      <c r="C173" s="82"/>
      <c r="D173" s="82"/>
      <c r="E173" s="82"/>
    </row>
    <row r="174" spans="1:5" ht="45" x14ac:dyDescent="0.2">
      <c r="A174" s="79" t="s">
        <v>79</v>
      </c>
      <c r="B174" s="202" t="s">
        <v>74</v>
      </c>
      <c r="C174" s="202"/>
      <c r="D174" s="79" t="s">
        <v>95</v>
      </c>
      <c r="E174" s="79" t="s">
        <v>81</v>
      </c>
    </row>
    <row r="175" spans="1:5" x14ac:dyDescent="0.2">
      <c r="A175" s="79">
        <v>1</v>
      </c>
      <c r="B175" s="202" t="str">
        <f>B172</f>
        <v>«Ժորա Վաչագանի Մխիթարյան» ԱՁ</v>
      </c>
      <c r="C175" s="202"/>
      <c r="D175" s="80" t="s">
        <v>78</v>
      </c>
      <c r="E175" s="83">
        <f>Տնտեսական!K35</f>
        <v>0</v>
      </c>
    </row>
    <row r="176" spans="1:5" x14ac:dyDescent="0.2">
      <c r="A176" s="82"/>
      <c r="B176" s="82"/>
      <c r="C176" s="82"/>
      <c r="D176" s="82"/>
      <c r="E176" s="82"/>
    </row>
    <row r="177" spans="1:5" ht="15" x14ac:dyDescent="0.2">
      <c r="A177" s="76">
        <f>Տնտեսական!L36</f>
        <v>23</v>
      </c>
      <c r="B177" s="77" t="s">
        <v>70</v>
      </c>
      <c r="C177" s="77"/>
      <c r="D177" s="77"/>
      <c r="E177" s="77"/>
    </row>
    <row r="178" spans="1:5" ht="15" x14ac:dyDescent="0.2">
      <c r="A178" s="203" t="s">
        <v>92</v>
      </c>
      <c r="B178" s="203"/>
      <c r="C178" s="78">
        <f>Տնտեսական!B36</f>
        <v>0</v>
      </c>
      <c r="D178" s="78" t="s">
        <v>72</v>
      </c>
      <c r="E178" s="78"/>
    </row>
    <row r="179" spans="1:5" ht="67.5" x14ac:dyDescent="0.2">
      <c r="A179" s="79" t="s">
        <v>73</v>
      </c>
      <c r="B179" s="79" t="s">
        <v>74</v>
      </c>
      <c r="C179" s="79" t="s">
        <v>93</v>
      </c>
      <c r="D179" s="79" t="s">
        <v>94</v>
      </c>
      <c r="E179" s="79" t="s">
        <v>77</v>
      </c>
    </row>
    <row r="180" spans="1:5" ht="22.5" x14ac:dyDescent="0.2">
      <c r="A180" s="79">
        <v>1</v>
      </c>
      <c r="B180" s="79" t="str">
        <f>Տնտեսական!N36</f>
        <v>«Ժորա Վաչագանի Մխիթարյան» ԱՁ</v>
      </c>
      <c r="C180" s="80" t="s">
        <v>78</v>
      </c>
      <c r="D180" s="80"/>
      <c r="E180" s="80"/>
    </row>
    <row r="181" spans="1:5" x14ac:dyDescent="0.2">
      <c r="A181" s="81"/>
      <c r="B181" s="82"/>
      <c r="C181" s="82"/>
      <c r="D181" s="82"/>
      <c r="E181" s="82"/>
    </row>
    <row r="182" spans="1:5" ht="45" x14ac:dyDescent="0.2">
      <c r="A182" s="79" t="s">
        <v>79</v>
      </c>
      <c r="B182" s="202" t="s">
        <v>74</v>
      </c>
      <c r="C182" s="202"/>
      <c r="D182" s="79" t="s">
        <v>95</v>
      </c>
      <c r="E182" s="79" t="s">
        <v>81</v>
      </c>
    </row>
    <row r="183" spans="1:5" x14ac:dyDescent="0.2">
      <c r="A183" s="79">
        <v>1</v>
      </c>
      <c r="B183" s="202" t="str">
        <f>B180</f>
        <v>«Ժորա Վաչագանի Մխիթարյան» ԱՁ</v>
      </c>
      <c r="C183" s="202"/>
      <c r="D183" s="80" t="s">
        <v>78</v>
      </c>
      <c r="E183" s="83">
        <f>Տնտեսական!K36</f>
        <v>0</v>
      </c>
    </row>
    <row r="184" spans="1:5" x14ac:dyDescent="0.2">
      <c r="A184" s="82"/>
      <c r="B184" s="82"/>
      <c r="C184" s="82"/>
      <c r="D184" s="82"/>
      <c r="E184" s="82"/>
    </row>
    <row r="185" spans="1:5" ht="15" x14ac:dyDescent="0.2">
      <c r="A185" s="76">
        <f>Տնտեսական!L37</f>
        <v>24</v>
      </c>
      <c r="B185" s="77" t="s">
        <v>70</v>
      </c>
      <c r="C185" s="77"/>
      <c r="D185" s="77"/>
      <c r="E185" s="77"/>
    </row>
    <row r="186" spans="1:5" ht="15" x14ac:dyDescent="0.2">
      <c r="A186" s="203" t="s">
        <v>92</v>
      </c>
      <c r="B186" s="203"/>
      <c r="C186" s="78">
        <f>Տնտեսական!B37</f>
        <v>0</v>
      </c>
      <c r="D186" s="78" t="s">
        <v>72</v>
      </c>
      <c r="E186" s="78"/>
    </row>
    <row r="187" spans="1:5" ht="67.5" x14ac:dyDescent="0.2">
      <c r="A187" s="79" t="s">
        <v>73</v>
      </c>
      <c r="B187" s="79" t="s">
        <v>74</v>
      </c>
      <c r="C187" s="79" t="s">
        <v>93</v>
      </c>
      <c r="D187" s="79" t="s">
        <v>94</v>
      </c>
      <c r="E187" s="79" t="s">
        <v>77</v>
      </c>
    </row>
    <row r="188" spans="1:5" ht="22.5" x14ac:dyDescent="0.2">
      <c r="A188" s="79">
        <v>1</v>
      </c>
      <c r="B188" s="79" t="str">
        <f>Տնտեսական!N37</f>
        <v>«Ժորա Վաչագանի Մխիթարյան» ԱՁ</v>
      </c>
      <c r="C188" s="80" t="s">
        <v>78</v>
      </c>
      <c r="D188" s="80"/>
      <c r="E188" s="80"/>
    </row>
    <row r="189" spans="1:5" x14ac:dyDescent="0.2">
      <c r="A189" s="81"/>
      <c r="B189" s="82"/>
      <c r="C189" s="82"/>
      <c r="D189" s="82"/>
      <c r="E189" s="82"/>
    </row>
    <row r="190" spans="1:5" ht="45" x14ac:dyDescent="0.2">
      <c r="A190" s="79" t="s">
        <v>79</v>
      </c>
      <c r="B190" s="202" t="s">
        <v>74</v>
      </c>
      <c r="C190" s="202"/>
      <c r="D190" s="79" t="s">
        <v>95</v>
      </c>
      <c r="E190" s="79" t="s">
        <v>81</v>
      </c>
    </row>
    <row r="191" spans="1:5" x14ac:dyDescent="0.2">
      <c r="A191" s="79">
        <v>1</v>
      </c>
      <c r="B191" s="202" t="str">
        <f>B188</f>
        <v>«Ժորա Վաչագանի Մխիթարյան» ԱՁ</v>
      </c>
      <c r="C191" s="202"/>
      <c r="D191" s="80" t="s">
        <v>78</v>
      </c>
      <c r="E191" s="83">
        <f>Տնտեսական!K37</f>
        <v>0</v>
      </c>
    </row>
    <row r="192" spans="1:5" x14ac:dyDescent="0.2">
      <c r="A192" s="82"/>
      <c r="B192" s="82"/>
      <c r="C192" s="82"/>
      <c r="D192" s="82"/>
      <c r="E192" s="82"/>
    </row>
    <row r="193" spans="1:5" ht="15" x14ac:dyDescent="0.2">
      <c r="A193" s="76">
        <f>Տնտեսական!L38</f>
        <v>25</v>
      </c>
      <c r="B193" s="77" t="s">
        <v>70</v>
      </c>
      <c r="C193" s="77"/>
      <c r="D193" s="77"/>
      <c r="E193" s="77"/>
    </row>
    <row r="194" spans="1:5" ht="15" x14ac:dyDescent="0.2">
      <c r="A194" s="203" t="s">
        <v>92</v>
      </c>
      <c r="B194" s="203"/>
      <c r="C194" s="78">
        <f>Տնտեսական!B38</f>
        <v>0</v>
      </c>
      <c r="D194" s="78" t="s">
        <v>72</v>
      </c>
      <c r="E194" s="78"/>
    </row>
    <row r="195" spans="1:5" ht="67.5" x14ac:dyDescent="0.2">
      <c r="A195" s="79" t="s">
        <v>73</v>
      </c>
      <c r="B195" s="79" t="s">
        <v>74</v>
      </c>
      <c r="C195" s="79" t="s">
        <v>93</v>
      </c>
      <c r="D195" s="79" t="s">
        <v>94</v>
      </c>
      <c r="E195" s="79" t="s">
        <v>77</v>
      </c>
    </row>
    <row r="196" spans="1:5" ht="22.5" x14ac:dyDescent="0.2">
      <c r="A196" s="79">
        <v>1</v>
      </c>
      <c r="B196" s="79" t="str">
        <f>Տնտեսական!N38</f>
        <v>«Ժորա Վաչագանի Մխիթարյան» ԱՁ</v>
      </c>
      <c r="C196" s="80" t="s">
        <v>78</v>
      </c>
      <c r="D196" s="80"/>
      <c r="E196" s="80"/>
    </row>
    <row r="197" spans="1:5" x14ac:dyDescent="0.2">
      <c r="A197" s="81"/>
      <c r="B197" s="82"/>
      <c r="C197" s="82"/>
      <c r="D197" s="82"/>
      <c r="E197" s="82"/>
    </row>
    <row r="198" spans="1:5" ht="45" x14ac:dyDescent="0.2">
      <c r="A198" s="79" t="s">
        <v>79</v>
      </c>
      <c r="B198" s="202" t="s">
        <v>74</v>
      </c>
      <c r="C198" s="202"/>
      <c r="D198" s="79" t="s">
        <v>95</v>
      </c>
      <c r="E198" s="79" t="s">
        <v>81</v>
      </c>
    </row>
    <row r="199" spans="1:5" x14ac:dyDescent="0.2">
      <c r="A199" s="79">
        <v>1</v>
      </c>
      <c r="B199" s="202" t="str">
        <f>B196</f>
        <v>«Ժորա Վաչագանի Մխիթարյան» ԱՁ</v>
      </c>
      <c r="C199" s="202"/>
      <c r="D199" s="80" t="s">
        <v>78</v>
      </c>
      <c r="E199" s="83">
        <f>Տնտեսական!K38</f>
        <v>0</v>
      </c>
    </row>
    <row r="200" spans="1:5" x14ac:dyDescent="0.2">
      <c r="A200" s="82"/>
      <c r="B200" s="82"/>
      <c r="C200" s="82"/>
      <c r="D200" s="82"/>
      <c r="E200" s="82"/>
    </row>
    <row r="201" spans="1:5" ht="15" x14ac:dyDescent="0.2">
      <c r="A201" s="76">
        <f>Տնտեսական!L39</f>
        <v>26</v>
      </c>
      <c r="B201" s="77" t="s">
        <v>70</v>
      </c>
      <c r="C201" s="77"/>
      <c r="D201" s="77"/>
      <c r="E201" s="77"/>
    </row>
    <row r="202" spans="1:5" ht="15" x14ac:dyDescent="0.2">
      <c r="A202" s="203" t="s">
        <v>92</v>
      </c>
      <c r="B202" s="203"/>
      <c r="C202" s="78">
        <f>Տնտեսական!B39</f>
        <v>0</v>
      </c>
      <c r="D202" s="78" t="s">
        <v>72</v>
      </c>
      <c r="E202" s="78"/>
    </row>
    <row r="203" spans="1:5" ht="67.5" x14ac:dyDescent="0.2">
      <c r="A203" s="79" t="s">
        <v>73</v>
      </c>
      <c r="B203" s="79" t="s">
        <v>74</v>
      </c>
      <c r="C203" s="79" t="s">
        <v>93</v>
      </c>
      <c r="D203" s="79" t="s">
        <v>94</v>
      </c>
      <c r="E203" s="79" t="s">
        <v>77</v>
      </c>
    </row>
    <row r="204" spans="1:5" ht="22.5" x14ac:dyDescent="0.2">
      <c r="A204" s="52">
        <v>1</v>
      </c>
      <c r="B204" s="52" t="str">
        <f>Տնտեսական!N39</f>
        <v>«Ժորա Վաչագանի Մխիթարյան» ԱՁ</v>
      </c>
      <c r="C204" s="21" t="s">
        <v>78</v>
      </c>
      <c r="D204" s="53"/>
      <c r="E204" s="53"/>
    </row>
    <row r="205" spans="1:5" x14ac:dyDescent="0.2">
      <c r="A205" s="54"/>
    </row>
    <row r="206" spans="1:5" ht="45" x14ac:dyDescent="0.2">
      <c r="A206" s="52" t="s">
        <v>79</v>
      </c>
      <c r="B206" s="204" t="s">
        <v>74</v>
      </c>
      <c r="C206" s="204"/>
      <c r="D206" s="52" t="s">
        <v>80</v>
      </c>
      <c r="E206" s="52" t="s">
        <v>81</v>
      </c>
    </row>
    <row r="207" spans="1:5" x14ac:dyDescent="0.2">
      <c r="A207" s="52">
        <v>1</v>
      </c>
      <c r="B207" s="204" t="str">
        <f>B204</f>
        <v>«Ժորա Վաչագանի Մխիթարյան» ԱՁ</v>
      </c>
      <c r="C207" s="204"/>
      <c r="D207" s="53" t="s">
        <v>78</v>
      </c>
      <c r="E207" s="55">
        <f>Տնտեսական!K39</f>
        <v>0</v>
      </c>
    </row>
  </sheetData>
  <mergeCells count="94">
    <mergeCell ref="A24:E24"/>
    <mergeCell ref="A2:B2"/>
    <mergeCell ref="B6:C6"/>
    <mergeCell ref="B7:C7"/>
    <mergeCell ref="A8:E8"/>
    <mergeCell ref="A10:B10"/>
    <mergeCell ref="B14:C14"/>
    <mergeCell ref="B15:C15"/>
    <mergeCell ref="A16:E16"/>
    <mergeCell ref="A18:B18"/>
    <mergeCell ref="B22:C22"/>
    <mergeCell ref="B23:C23"/>
    <mergeCell ref="A48:E48"/>
    <mergeCell ref="A26:B26"/>
    <mergeCell ref="B30:C30"/>
    <mergeCell ref="B31:C31"/>
    <mergeCell ref="A32:E32"/>
    <mergeCell ref="A34:B34"/>
    <mergeCell ref="B38:C38"/>
    <mergeCell ref="B39:C39"/>
    <mergeCell ref="A40:E40"/>
    <mergeCell ref="A42:B42"/>
    <mergeCell ref="B46:C46"/>
    <mergeCell ref="B47:C47"/>
    <mergeCell ref="A74:B74"/>
    <mergeCell ref="A50:B50"/>
    <mergeCell ref="B54:C54"/>
    <mergeCell ref="B55:C55"/>
    <mergeCell ref="A56:E56"/>
    <mergeCell ref="A58:B58"/>
    <mergeCell ref="B62:C62"/>
    <mergeCell ref="B63:C63"/>
    <mergeCell ref="A66:B66"/>
    <mergeCell ref="B70:C70"/>
    <mergeCell ref="B71:C71"/>
    <mergeCell ref="A72:E72"/>
    <mergeCell ref="A98:B98"/>
    <mergeCell ref="B78:C78"/>
    <mergeCell ref="B79:C79"/>
    <mergeCell ref="A80:E80"/>
    <mergeCell ref="A82:B82"/>
    <mergeCell ref="B86:C86"/>
    <mergeCell ref="B87:C87"/>
    <mergeCell ref="A88:E88"/>
    <mergeCell ref="A90:B90"/>
    <mergeCell ref="B94:C94"/>
    <mergeCell ref="B95:C95"/>
    <mergeCell ref="A96:E96"/>
    <mergeCell ref="B126:C126"/>
    <mergeCell ref="B102:C102"/>
    <mergeCell ref="B103:C103"/>
    <mergeCell ref="A104:E104"/>
    <mergeCell ref="A106:B106"/>
    <mergeCell ref="B110:C110"/>
    <mergeCell ref="B111:C111"/>
    <mergeCell ref="A114:B114"/>
    <mergeCell ref="B118:C118"/>
    <mergeCell ref="B119:C119"/>
    <mergeCell ref="A120:E120"/>
    <mergeCell ref="A122:B122"/>
    <mergeCell ref="B150:C150"/>
    <mergeCell ref="B127:C127"/>
    <mergeCell ref="A128:E128"/>
    <mergeCell ref="A130:B130"/>
    <mergeCell ref="B134:C134"/>
    <mergeCell ref="B135:C135"/>
    <mergeCell ref="A136:E136"/>
    <mergeCell ref="A138:B138"/>
    <mergeCell ref="B142:C142"/>
    <mergeCell ref="B143:C143"/>
    <mergeCell ref="A144:E144"/>
    <mergeCell ref="A146:B146"/>
    <mergeCell ref="B182:C182"/>
    <mergeCell ref="B151:C151"/>
    <mergeCell ref="A154:B154"/>
    <mergeCell ref="B158:C158"/>
    <mergeCell ref="B159:C159"/>
    <mergeCell ref="A162:B162"/>
    <mergeCell ref="B166:C166"/>
    <mergeCell ref="B167:C167"/>
    <mergeCell ref="A170:B170"/>
    <mergeCell ref="B174:C174"/>
    <mergeCell ref="B175:C175"/>
    <mergeCell ref="A178:B178"/>
    <mergeCell ref="B199:C199"/>
    <mergeCell ref="A202:B202"/>
    <mergeCell ref="B206:C206"/>
    <mergeCell ref="B207:C207"/>
    <mergeCell ref="B183:C183"/>
    <mergeCell ref="A186:B186"/>
    <mergeCell ref="B190:C190"/>
    <mergeCell ref="B191:C191"/>
    <mergeCell ref="A194:B194"/>
    <mergeCell ref="B198:C19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Գնումների պլան 2026</vt:lpstr>
      <vt:lpstr>Ա․ Շահազիզյան ԱՁ</vt:lpstr>
      <vt:lpstr>Մագաղաթ</vt:lpstr>
      <vt:lpstr>Է․ Ազիզյան ԱՁ</vt:lpstr>
      <vt:lpstr>Ժ․ Մխիթարյան ԱՁ</vt:lpstr>
      <vt:lpstr>գրենական ՄԷԱ</vt:lpstr>
      <vt:lpstr>Գ ՄԷԱ</vt:lpstr>
      <vt:lpstr>Տնտեսական</vt:lpstr>
      <vt:lpstr>Տ</vt:lpstr>
      <vt:lpstr>գրենական ԺՄ</vt:lpstr>
      <vt:lpstr>Գ ԺՄ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N.Galstyan</dc:creator>
  <cp:lastModifiedBy>sorik.arevut@gmx.com</cp:lastModifiedBy>
  <cp:lastPrinted>2024-08-22T06:25:52Z</cp:lastPrinted>
  <dcterms:created xsi:type="dcterms:W3CDTF">1996-10-14T23:33:28Z</dcterms:created>
  <dcterms:modified xsi:type="dcterms:W3CDTF">2026-06-16T10:27:55Z</dcterms:modified>
</cp:coreProperties>
</file>