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Другие компьютеры\Հիմնարկ\S-PROJECT\2023\Լանջ․ դպ\"/>
    </mc:Choice>
  </mc:AlternateContent>
  <xr:revisionPtr revIDLastSave="0" documentId="13_ncr:1_{DF94F5F2-A607-4FC8-BC84-4D663B0F3A0D}" xr6:coauthVersionLast="37" xr6:coauthVersionMax="37" xr10:uidLastSave="{00000000-0000-0000-0000-000000000000}"/>
  <bookViews>
    <workbookView xWindow="0" yWindow="0" windowWidth="28800" windowHeight="12105" xr2:uid="{68E846E3-C22E-4A43-9A22-279C0F616E33}"/>
  </bookViews>
  <sheets>
    <sheet name="ծթ" sheetId="1" r:id="rId1"/>
  </sheets>
  <externalReferences>
    <externalReference r:id="rId2"/>
  </externalReferences>
  <definedNames>
    <definedName name="a" localSheetId="0">#REF!</definedName>
    <definedName name="a">#REF!</definedName>
    <definedName name="á" localSheetId="0">#REF!</definedName>
    <definedName name="á">#REF!</definedName>
    <definedName name="À" localSheetId="0">#REF!</definedName>
    <definedName name="À">#REF!</definedName>
    <definedName name="ä" localSheetId="0">#REF!</definedName>
    <definedName name="ä">#REF!</definedName>
    <definedName name="å" localSheetId="0">#REF!</definedName>
    <definedName name="å">#REF!</definedName>
    <definedName name="Ç" localSheetId="0">#REF!</definedName>
    <definedName name="Ç">#REF!</definedName>
    <definedName name="ÇÏ" localSheetId="0">#REF!</definedName>
    <definedName name="ÇÏ">#REF!</definedName>
    <definedName name="d" localSheetId="0">#REF!</definedName>
    <definedName name="d">#REF!</definedName>
    <definedName name="Ð" localSheetId="0">#REF!</definedName>
    <definedName name="Ð">#REF!</definedName>
    <definedName name="É" localSheetId="0">#REF!</definedName>
    <definedName name="É">#REF!</definedName>
    <definedName name="è" localSheetId="0">#REF!</definedName>
    <definedName name="è">#REF!</definedName>
    <definedName name="g" localSheetId="0">#REF!</definedName>
    <definedName name="g">#REF!</definedName>
    <definedName name="gort" localSheetId="0">#REF!</definedName>
    <definedName name="gort">#REF!</definedName>
    <definedName name="h" localSheetId="0">#REF!</definedName>
    <definedName name="h">#REF!</definedName>
    <definedName name="í" localSheetId="0">#REF!</definedName>
    <definedName name="í">#REF!</definedName>
    <definedName name="î" localSheetId="0">#REF!</definedName>
    <definedName name="î">#REF!</definedName>
    <definedName name="Ï" localSheetId="0">#REF!</definedName>
    <definedName name="Ï">#REF!</definedName>
    <definedName name="k" localSheetId="0">#REF!</definedName>
    <definedName name="k">#REF!</definedName>
    <definedName name="kayf" localSheetId="0">#REF!</definedName>
    <definedName name="kayf">#REF!</definedName>
    <definedName name="kk" localSheetId="0">#REF!</definedName>
    <definedName name="kk">#REF!</definedName>
    <definedName name="lia" localSheetId="0">#REF!</definedName>
    <definedName name="lia">#REF!</definedName>
    <definedName name="lili" localSheetId="0">#REF!</definedName>
    <definedName name="lili">#REF!</definedName>
    <definedName name="m" localSheetId="0">#REF!</definedName>
    <definedName name="m">#REF!</definedName>
    <definedName name="n" localSheetId="0">#REF!</definedName>
    <definedName name="n">#REF!</definedName>
    <definedName name="Ñ" localSheetId="0">#REF!</definedName>
    <definedName name="Ñ">#REF!</definedName>
    <definedName name="o" localSheetId="0">#REF!</definedName>
    <definedName name="o">#REF!</definedName>
    <definedName name="ó" localSheetId="0">#REF!</definedName>
    <definedName name="ó">#REF!</definedName>
    <definedName name="ô" localSheetId="0">#REF!</definedName>
    <definedName name="ô">#REF!</definedName>
    <definedName name="ø" localSheetId="0">#REF!</definedName>
    <definedName name="ø">#REF!</definedName>
    <definedName name="p" localSheetId="0">#REF!</definedName>
    <definedName name="p">#REF!</definedName>
    <definedName name="q" localSheetId="0">#REF!</definedName>
    <definedName name="q">#REF!</definedName>
    <definedName name="sd" localSheetId="0">#REF!</definedName>
    <definedName name="sd">#REF!</definedName>
    <definedName name="t" localSheetId="0">#REF!</definedName>
    <definedName name="t">#REF!</definedName>
    <definedName name="tt" localSheetId="0">#REF!</definedName>
    <definedName name="tt">#REF!</definedName>
    <definedName name="u" localSheetId="0">#REF!</definedName>
    <definedName name="u">#REF!</definedName>
    <definedName name="ù" localSheetId="0">#REF!</definedName>
    <definedName name="ù">#REF!</definedName>
    <definedName name="Û" localSheetId="0">#REF!</definedName>
    <definedName name="Û">#REF!</definedName>
    <definedName name="vb" localSheetId="0">#REF!</definedName>
    <definedName name="vb">#REF!</definedName>
    <definedName name="vv" localSheetId="0">#REF!</definedName>
    <definedName name="vv">#REF!</definedName>
    <definedName name="w" localSheetId="0">#REF!</definedName>
    <definedName name="w">#REF!</definedName>
    <definedName name="w1.40629" localSheetId="0">#REF!</definedName>
    <definedName name="w1.40629">#REF!</definedName>
    <definedName name="wq" localSheetId="0">#REF!</definedName>
    <definedName name="wq">#REF!</definedName>
    <definedName name="ww" localSheetId="0">#REF!</definedName>
    <definedName name="ww">#REF!</definedName>
    <definedName name="Ý" localSheetId="0">#REF!</definedName>
    <definedName name="Ý">#REF!</definedName>
    <definedName name="ÝÑ" localSheetId="0">#REF!</definedName>
    <definedName name="ÝÑ">#REF!</definedName>
    <definedName name="zx" localSheetId="0">#REF!</definedName>
    <definedName name="zx">#REF!</definedName>
    <definedName name="դս" localSheetId="0">#REF!</definedName>
    <definedName name="դս">#REF!</definedName>
    <definedName name="սդս" localSheetId="0">#REF!</definedName>
    <definedName name="սդս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B46" i="1" l="1"/>
  <c r="D31" i="1"/>
  <c r="D32" i="1" s="1"/>
  <c r="D30" i="1"/>
  <c r="D29" i="1"/>
  <c r="D27" i="1"/>
  <c r="D25" i="1"/>
  <c r="D24" i="1"/>
  <c r="D22" i="1"/>
  <c r="D18" i="1"/>
  <c r="D17" i="1"/>
  <c r="D16" i="1"/>
  <c r="D15" i="1"/>
  <c r="D14" i="1"/>
  <c r="D10" i="1"/>
  <c r="D9" i="1"/>
  <c r="D11" i="1" s="1"/>
  <c r="D12" i="1" s="1"/>
  <c r="D8" i="1"/>
  <c r="D20" i="1" l="1"/>
  <c r="D21" i="1" s="1"/>
</calcChain>
</file>

<file path=xl/sharedStrings.xml><?xml version="1.0" encoding="utf-8"?>
<sst xmlns="http://schemas.openxmlformats.org/spreadsheetml/2006/main" count="81" uniqueCount="63">
  <si>
    <t>ԾԱՎԱԼԱԹԵՐԹ</t>
  </si>
  <si>
    <t>1 ÙÇ³í.</t>
  </si>
  <si>
    <t>ÀÝ¹Ñ³-</t>
  </si>
  <si>
    <t>NN</t>
  </si>
  <si>
    <t>²ßË³ï³ÝùÇ ³Ýí³ÝáõÙÁ</t>
  </si>
  <si>
    <t>â³÷.</t>
  </si>
  <si>
    <t>ø³-</t>
  </si>
  <si>
    <t>ÁÝ¹.³ñÅ.</t>
  </si>
  <si>
    <t>Ýáõñ ³ñ-</t>
  </si>
  <si>
    <t>Á/Ï</t>
  </si>
  <si>
    <t>ÙÇ³í.</t>
  </si>
  <si>
    <t>Ý³Ï</t>
  </si>
  <si>
    <t>Ñ³½.¹ñ.</t>
  </si>
  <si>
    <t>Å»ùÁ</t>
  </si>
  <si>
    <t>ø³Ý¹Ù³Ý ³ßË³ï³ÝùÝ»ñ</t>
  </si>
  <si>
    <t>Փայտե դéÝ»ñÇ, պատուհանների ù³Ý¹áõÙ  /հանձնում պատվիրատուին/</t>
  </si>
  <si>
    <r>
      <t>100 Ù</t>
    </r>
    <r>
      <rPr>
        <vertAlign val="superscript"/>
        <sz val="8"/>
        <color theme="1"/>
        <rFont val="Arial Armenian"/>
        <family val="2"/>
      </rPr>
      <t>2</t>
    </r>
  </si>
  <si>
    <t>ò/³í³½³ÛÇÝ  Ñ³ñÃ»óáõóÇã  ß»ñïÇ ù³Ý¹áõÙ</t>
  </si>
  <si>
    <t>100մ²</t>
  </si>
  <si>
    <t>Պ³ï»ñÇ  Ù³ùñáõÙ ÑÇÝ Ý»ñÏÇó /ÛáõÕ³Ý»ñÏ ¨  ëáëÝÓ³Ý»ñÏ/</t>
  </si>
  <si>
    <t>ÞÇÝ.³ÕµÇ  Ñ³í³ùáõÙ ï»Õ³÷áËáõÙ ¹áõñë µ³ñÓáõÙ ÇÝùÝ³Ã.</t>
  </si>
  <si>
    <t>ïÝ</t>
  </si>
  <si>
    <t>î»Õ³÷áËáõÙ 1 ÏÙ</t>
  </si>
  <si>
    <t>Պատուհանների շարվածք</t>
  </si>
  <si>
    <t>Պատուհանի շարվածք 10ëÙ Ñ³ëï. բետոնե բլոկով</t>
  </si>
  <si>
    <r>
      <t>Ù</t>
    </r>
    <r>
      <rPr>
        <vertAlign val="superscript"/>
        <sz val="8"/>
        <color theme="1"/>
        <rFont val="Arial Armenian"/>
        <family val="2"/>
      </rPr>
      <t>3</t>
    </r>
  </si>
  <si>
    <t xml:space="preserve">²Ùñ³Ý ²-500c -Փ12 ÙÙ                           </t>
  </si>
  <si>
    <t>²Ùñ³Ý ²-1,  Փ8մմ</t>
  </si>
  <si>
    <t>å»Ù½³µÉáÏÇ ³Ýóù»ñÇ ÉÇóù µ»ïáÝով ´ - 7.5</t>
  </si>
  <si>
    <t>ä³ïÇ  ëí³ÕáõÙ ó/³í³½³ÛÇÝ ß³Õ³Ëáí  /2կողմից/</t>
  </si>
  <si>
    <r>
      <t>100Ù</t>
    </r>
    <r>
      <rPr>
        <vertAlign val="superscript"/>
        <sz val="8"/>
        <color theme="1"/>
        <rFont val="Arial Armenian"/>
        <family val="2"/>
      </rPr>
      <t>2</t>
    </r>
  </si>
  <si>
    <t>Ð³ï³ÏÝ»ñ</t>
  </si>
  <si>
    <t xml:space="preserve">ò/³í³½³ÛÇÝ  Ñ³ñÃ»óáõóÇã  ß»ñï 30ÙÙ Ñ³ëï. </t>
  </si>
  <si>
    <t>Ð³ï³ÏÝ»ñÇ Ï³éáõóáõÙ չսահող ë³ÉÇÏÝ»ñÇó /äñ»ë·ñ³ÝÇï» ë³É /300*300/ ëáëÇÝÓի վրա</t>
  </si>
  <si>
    <t xml:space="preserve">äñ»ë·ñ³ÝÇï»  ßñÇß³ÏÝ»ñÇ Ï³éáõóáõÙ H=10ëÙ ëáëÇÝÓÇ íñ³ </t>
  </si>
  <si>
    <r>
      <t>100Ù</t>
    </r>
    <r>
      <rPr>
        <vertAlign val="superscript"/>
        <sz val="8"/>
        <color theme="1"/>
        <rFont val="Arial Armenian"/>
        <family val="2"/>
      </rPr>
      <t xml:space="preserve">2                     </t>
    </r>
  </si>
  <si>
    <t>´³óí³ÍùÝ»ñ</t>
  </si>
  <si>
    <t xml:space="preserve"> Մ»ï³ÕաåÉ³ëï» ¹é³Ý ï»Õ³¹ñáõÙ</t>
  </si>
  <si>
    <r>
      <t>Ù</t>
    </r>
    <r>
      <rPr>
        <vertAlign val="superscript"/>
        <sz val="8"/>
        <color theme="1"/>
        <rFont val="Arial Armenian"/>
        <family val="2"/>
      </rPr>
      <t xml:space="preserve">2                     </t>
    </r>
  </si>
  <si>
    <t>Պատուհանագոգի  Ï³éáõóáõÙ ë³ÉÇÏÝ»ñÇó /äñ»ë·ñ³ÝÇï /300*300/ ëáëÇÝÓի վրա</t>
  </si>
  <si>
    <t>Ð³ñ¹³ñÙ³Ý ³ßË³ï³ÝùÝ»ñ</t>
  </si>
  <si>
    <t>Þ»å»ñÇ  ëí³ÕáõÙ ·³çÇ  ß³Õ³Ëáí</t>
  </si>
  <si>
    <t>ä³ïÇ  ·³çÇ ëí³ÕÇ Ýáñá·áõÙ ցանցով µ³ñ»É³í³Í áñ³ÏÇ ÙÇÝã¨ 10 Ù ù³é</t>
  </si>
  <si>
    <t>ä³ï»ñի   ÛáõÕ³Ý»ñÏáõÙ</t>
  </si>
  <si>
    <t>ä³ï»ñÇ Ý»ñÏáõÙ կիսափայլուն É³ï»ùëáí É³í áñ³ÏÇ</t>
  </si>
  <si>
    <t>²é³ëï³ÕÝ»ñÇ  Ý»ñÏáõÙ  É³ï»ùëáí É³í áñ³ÏÇ</t>
  </si>
  <si>
    <t>Î³ËáíÇ ³é³ëï³ÕÇ Çñ³Ï³Ý³óáõÙ Ù»ï³Õ Ï³ñÏ³ëÇ íñ³ ·Çåë³Ï³ñïáÝÇó-9,5 ÙÙ</t>
  </si>
  <si>
    <r>
      <t>Ù</t>
    </r>
    <r>
      <rPr>
        <vertAlign val="superscript"/>
        <sz val="8"/>
        <rFont val="Arial Armenian"/>
        <family val="2"/>
      </rPr>
      <t>2</t>
    </r>
  </si>
  <si>
    <t>Լուսավորություն</t>
  </si>
  <si>
    <t>LED Éáõë³ïáõÇ ï»Õ³¹ñáõÙ 60*60սմ 36վտ</t>
  </si>
  <si>
    <t>Ñ³ï</t>
  </si>
  <si>
    <t>ºñÏµ¨»é í³ñ¹³Ï UH~220ì,Ióñò=16²  /Ý»ñùÇÝ  ï»Õ³¹ñÙ³Ý/</t>
  </si>
  <si>
    <t>¿É»Ïïñ³Ï³Ý ³Ýç³ïÇã »ñÏëï»Õ ÙÇ³µ¨»é</t>
  </si>
  <si>
    <t>îáõ÷   µ³Å³Ý³ñ³ñ</t>
  </si>
  <si>
    <t>100Ñï</t>
  </si>
  <si>
    <t>îáõ÷  í³ñ¹³ÏÝ»ñÇ ¨ ³Ýç³ïÇãÝ»ñÇ</t>
  </si>
  <si>
    <t>²ÏáëÝ»ñÇ ÷áñáõÙ 25*20</t>
  </si>
  <si>
    <t>100Ù</t>
  </si>
  <si>
    <t>Ð³Õáñ¹³É³ñÇ ³ÝóÏ³óáõÙ ääì 2*1.5ÙÙ2</t>
  </si>
  <si>
    <t>100 Ù</t>
  </si>
  <si>
    <t>Ð³Õáñ¹³É³ñÇ ³ÝóÏ³óáõÙ ääì 2*2.5ÙÙ2</t>
  </si>
  <si>
    <t>Ընդամենը</t>
  </si>
  <si>
    <t>Կշիռ %-ով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</si>
</sst>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,##0.000"/>
  </numFmts>
  <fonts count="12" x14ac:knownFonts="1">
    <font>
      <sz val="10"/>
      <color rgb="FF000000"/>
      <name val="Calibri"/>
      <scheme val="minor"/>
    </font>
    <font>
      <b/>
      <sz val="8"/>
      <color theme="1"/>
      <name val="Arial Armenian"/>
      <family val="2"/>
    </font>
    <font>
      <sz val="10"/>
      <color rgb="FF000000"/>
      <name val="Arial Armenian"/>
      <family val="2"/>
    </font>
    <font>
      <sz val="8"/>
      <color theme="1"/>
      <name val="Arial Armenian"/>
      <family val="2"/>
    </font>
    <font>
      <sz val="8"/>
      <color theme="0"/>
      <name val="Arial Armenian"/>
      <family val="2"/>
    </font>
    <font>
      <vertAlign val="superscript"/>
      <sz val="8"/>
      <color theme="1"/>
      <name val="Arial Armenian"/>
      <family val="2"/>
    </font>
    <font>
      <sz val="8"/>
      <color theme="1"/>
      <name val="Arial"/>
      <family val="2"/>
    </font>
    <font>
      <sz val="8"/>
      <name val="Arial Armenian"/>
      <family val="2"/>
    </font>
    <font>
      <vertAlign val="superscript"/>
      <sz val="8"/>
      <name val="Arial Armenian"/>
      <family val="2"/>
    </font>
    <font>
      <sz val="8"/>
      <name val="Arial"/>
      <family val="2"/>
      <charset val="204"/>
    </font>
    <font>
      <sz val="10"/>
      <color theme="1"/>
      <name val="Arial Armenian"/>
      <family val="2"/>
    </font>
    <font>
      <sz val="10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65" fontId="3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65" fontId="7" fillId="0" borderId="8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0" fontId="3" fillId="0" borderId="12" xfId="1" applyNumberFormat="1" applyFont="1" applyBorder="1" applyAlignment="1">
      <alignment horizontal="center" vertical="center"/>
    </xf>
    <xf numFmtId="10" fontId="3" fillId="0" borderId="0" xfId="1" applyNumberFormat="1" applyFont="1" applyAlignment="1">
      <alignment vertical="center"/>
    </xf>
    <xf numFmtId="10" fontId="10" fillId="0" borderId="12" xfId="1" applyNumberFormat="1" applyFont="1" applyBorder="1" applyAlignment="1">
      <alignment horizontal="center" vertical="center"/>
    </xf>
    <xf numFmtId="10" fontId="3" fillId="0" borderId="0" xfId="0" applyNumberFormat="1" applyFont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340;&#1377;&#1398;&#1403;%20&#1380;&#1402;%20&#1398;&#1377;&#1389;%20&#1398;&#1400;&#1408;&#1396;&#1381;&#1408;&#1384;%20&#1411;&#1400;&#1389;&#1377;&#13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"/>
      <sheetName val="Ampop"/>
      <sheetName val="1-1"/>
      <sheetName val="ծթ"/>
      <sheetName val="ter-akt"/>
    </sheetNames>
    <sheetDataSet>
      <sheetData sheetId="0"/>
      <sheetData sheetId="1"/>
      <sheetData sheetId="2">
        <row r="39">
          <cell r="E39">
            <v>0.33148500000000003</v>
          </cell>
        </row>
        <row r="41">
          <cell r="E41">
            <v>0.27121499999999998</v>
          </cell>
        </row>
        <row r="63">
          <cell r="E63" t="str">
            <v>Կազմեց՝                                     Գ․ Սարգսյան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B1A8-5AE1-42A6-97EA-E4193DC26464}">
  <sheetPr>
    <tabColor rgb="FF00CCFF"/>
  </sheetPr>
  <dimension ref="A1:G49"/>
  <sheetViews>
    <sheetView tabSelected="1" zoomScaleNormal="100" workbookViewId="0">
      <selection activeCell="G8" sqref="G8:G12"/>
    </sheetView>
  </sheetViews>
  <sheetFormatPr defaultColWidth="14.42578125" defaultRowHeight="12.75" x14ac:dyDescent="0.2"/>
  <cols>
    <col min="1" max="1" width="3.28515625" style="2" customWidth="1"/>
    <col min="2" max="2" width="70" style="2" customWidth="1"/>
    <col min="3" max="3" width="6" style="2" customWidth="1"/>
    <col min="4" max="4" width="5.85546875" style="2" customWidth="1"/>
    <col min="5" max="5" width="7.42578125" style="2" customWidth="1"/>
    <col min="6" max="6" width="8.28515625" style="2" customWidth="1"/>
    <col min="7" max="7" width="8.7109375" style="2" bestFit="1" customWidth="1"/>
    <col min="8" max="16384" width="14.42578125" style="2"/>
  </cols>
  <sheetData>
    <row r="1" spans="1:7" x14ac:dyDescent="0.2">
      <c r="A1" s="55" t="s">
        <v>0</v>
      </c>
      <c r="B1" s="56"/>
      <c r="C1" s="56"/>
      <c r="D1" s="56"/>
      <c r="E1" s="56"/>
      <c r="F1" s="1"/>
      <c r="G1" s="1"/>
    </row>
    <row r="2" spans="1:7" x14ac:dyDescent="0.2">
      <c r="A2" s="3"/>
      <c r="B2" s="3"/>
      <c r="C2" s="3"/>
      <c r="D2" s="4"/>
      <c r="E2" s="5" t="s">
        <v>1</v>
      </c>
      <c r="F2" s="6" t="s">
        <v>2</v>
      </c>
      <c r="G2" s="58" t="s">
        <v>62</v>
      </c>
    </row>
    <row r="3" spans="1:7" x14ac:dyDescent="0.2">
      <c r="A3" s="7" t="s">
        <v>3</v>
      </c>
      <c r="B3" s="8" t="s">
        <v>4</v>
      </c>
      <c r="C3" s="8" t="s">
        <v>5</v>
      </c>
      <c r="D3" s="9" t="s">
        <v>6</v>
      </c>
      <c r="E3" s="9" t="s">
        <v>7</v>
      </c>
      <c r="F3" s="10" t="s">
        <v>8</v>
      </c>
      <c r="G3" s="58"/>
    </row>
    <row r="4" spans="1:7" x14ac:dyDescent="0.2">
      <c r="A4" s="7" t="s">
        <v>9</v>
      </c>
      <c r="B4" s="8"/>
      <c r="C4" s="9" t="s">
        <v>10</v>
      </c>
      <c r="D4" s="8" t="s">
        <v>11</v>
      </c>
      <c r="E4" s="8" t="s">
        <v>12</v>
      </c>
      <c r="F4" s="11" t="s">
        <v>13</v>
      </c>
      <c r="G4" s="58"/>
    </row>
    <row r="5" spans="1:7" x14ac:dyDescent="0.2">
      <c r="A5" s="12"/>
      <c r="B5" s="9"/>
      <c r="C5" s="9"/>
      <c r="D5" s="13"/>
      <c r="E5" s="12"/>
      <c r="F5" s="8" t="s">
        <v>12</v>
      </c>
      <c r="G5" s="58"/>
    </row>
    <row r="6" spans="1:7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"/>
    </row>
    <row r="7" spans="1:7" x14ac:dyDescent="0.2">
      <c r="A7" s="14"/>
      <c r="B7" s="15" t="s">
        <v>14</v>
      </c>
      <c r="C7" s="14"/>
      <c r="D7" s="14"/>
      <c r="E7" s="16"/>
      <c r="F7" s="17"/>
      <c r="G7" s="1"/>
    </row>
    <row r="8" spans="1:7" x14ac:dyDescent="0.2">
      <c r="A8" s="14">
        <v>1</v>
      </c>
      <c r="B8" s="18" t="s">
        <v>15</v>
      </c>
      <c r="C8" s="19" t="s">
        <v>16</v>
      </c>
      <c r="D8" s="20">
        <f>+(0.85*2.1+0.9*2.1+1*2.1)/100</f>
        <v>5.7750000000000003E-2</v>
      </c>
      <c r="E8" s="21"/>
      <c r="F8" s="21"/>
      <c r="G8" s="59">
        <v>1.4798135751309163E-2</v>
      </c>
    </row>
    <row r="9" spans="1:7" x14ac:dyDescent="0.2">
      <c r="A9" s="14">
        <v>2</v>
      </c>
      <c r="B9" s="3" t="s">
        <v>17</v>
      </c>
      <c r="C9" s="22" t="s">
        <v>18</v>
      </c>
      <c r="D9" s="20">
        <f>(22.7*2.5+2.5*0.15*4)/100</f>
        <v>0.58250000000000002</v>
      </c>
      <c r="E9" s="21"/>
      <c r="F9" s="21"/>
      <c r="G9" s="59"/>
    </row>
    <row r="10" spans="1:7" x14ac:dyDescent="0.2">
      <c r="A10" s="23">
        <v>3</v>
      </c>
      <c r="B10" s="3" t="s">
        <v>19</v>
      </c>
      <c r="C10" s="24" t="s">
        <v>16</v>
      </c>
      <c r="D10" s="25">
        <f>((22.7*3.2*2)-2.5*2.9*3-2.5*2.14*12)/100</f>
        <v>0.59329999999999994</v>
      </c>
      <c r="E10" s="21"/>
      <c r="F10" s="26"/>
      <c r="G10" s="59"/>
    </row>
    <row r="11" spans="1:7" x14ac:dyDescent="0.2">
      <c r="A11" s="19">
        <v>4</v>
      </c>
      <c r="B11" s="27" t="s">
        <v>20</v>
      </c>
      <c r="C11" s="24" t="s">
        <v>21</v>
      </c>
      <c r="D11" s="25">
        <f>+D9*100*0.03*2</f>
        <v>3.4949999999999997</v>
      </c>
      <c r="E11" s="21"/>
      <c r="F11" s="26"/>
      <c r="G11" s="59"/>
    </row>
    <row r="12" spans="1:7" x14ac:dyDescent="0.2">
      <c r="A12" s="19">
        <v>5</v>
      </c>
      <c r="B12" s="28" t="s">
        <v>22</v>
      </c>
      <c r="C12" s="19" t="s">
        <v>21</v>
      </c>
      <c r="D12" s="20">
        <f>+D11</f>
        <v>3.4949999999999997</v>
      </c>
      <c r="E12" s="21"/>
      <c r="F12" s="21"/>
      <c r="G12" s="59"/>
    </row>
    <row r="13" spans="1:7" x14ac:dyDescent="0.2">
      <c r="A13" s="29"/>
      <c r="B13" s="30" t="s">
        <v>23</v>
      </c>
      <c r="C13" s="31"/>
      <c r="D13" s="32"/>
      <c r="E13" s="21"/>
      <c r="F13" s="33"/>
      <c r="G13" s="60"/>
    </row>
    <row r="14" spans="1:7" x14ac:dyDescent="0.2">
      <c r="A14" s="34">
        <v>1</v>
      </c>
      <c r="B14" s="3" t="s">
        <v>24</v>
      </c>
      <c r="C14" s="24" t="s">
        <v>25</v>
      </c>
      <c r="D14" s="25">
        <f>(2.25*2*2)*0.1</f>
        <v>0.9</v>
      </c>
      <c r="E14" s="21"/>
      <c r="F14" s="35"/>
      <c r="G14" s="59">
        <v>5.9480197640275588E-2</v>
      </c>
    </row>
    <row r="15" spans="1:7" x14ac:dyDescent="0.2">
      <c r="A15" s="29">
        <v>2</v>
      </c>
      <c r="B15" s="18" t="s">
        <v>26</v>
      </c>
      <c r="C15" s="19" t="s">
        <v>21</v>
      </c>
      <c r="D15" s="20">
        <f>(2.4*3*2)*0.888/1000</f>
        <v>1.2787199999999999E-2</v>
      </c>
      <c r="E15" s="21"/>
      <c r="F15" s="21"/>
      <c r="G15" s="59"/>
    </row>
    <row r="16" spans="1:7" x14ac:dyDescent="0.2">
      <c r="A16" s="29">
        <v>3</v>
      </c>
      <c r="B16" s="18" t="s">
        <v>27</v>
      </c>
      <c r="C16" s="19" t="s">
        <v>21</v>
      </c>
      <c r="D16" s="20">
        <f>2.5*2*2*0.395/1000</f>
        <v>3.9500000000000004E-3</v>
      </c>
      <c r="E16" s="21"/>
      <c r="F16" s="21"/>
      <c r="G16" s="59"/>
    </row>
    <row r="17" spans="1:7" x14ac:dyDescent="0.2">
      <c r="A17" s="34">
        <v>4</v>
      </c>
      <c r="B17" s="3" t="s">
        <v>28</v>
      </c>
      <c r="C17" s="36" t="s">
        <v>25</v>
      </c>
      <c r="D17" s="25">
        <f>0.03*0.15*3.8*6</f>
        <v>0.10259999999999998</v>
      </c>
      <c r="E17" s="21"/>
      <c r="F17" s="26"/>
      <c r="G17" s="59"/>
    </row>
    <row r="18" spans="1:7" x14ac:dyDescent="0.2">
      <c r="A18" s="34">
        <v>5</v>
      </c>
      <c r="B18" s="3" t="s">
        <v>29</v>
      </c>
      <c r="C18" s="34" t="s">
        <v>30</v>
      </c>
      <c r="D18" s="37">
        <f>2.25*2*2*2/100</f>
        <v>0.18</v>
      </c>
      <c r="E18" s="21"/>
      <c r="F18" s="26"/>
      <c r="G18" s="59"/>
    </row>
    <row r="19" spans="1:7" x14ac:dyDescent="0.2">
      <c r="A19" s="19"/>
      <c r="B19" s="38" t="s">
        <v>31</v>
      </c>
      <c r="C19" s="19"/>
      <c r="D19" s="20"/>
      <c r="E19" s="21"/>
      <c r="F19" s="21"/>
      <c r="G19" s="60"/>
    </row>
    <row r="20" spans="1:7" x14ac:dyDescent="0.2">
      <c r="A20" s="34">
        <v>1</v>
      </c>
      <c r="B20" s="3" t="s">
        <v>32</v>
      </c>
      <c r="C20" s="24" t="s">
        <v>16</v>
      </c>
      <c r="D20" s="25">
        <f>+D9</f>
        <v>0.58250000000000002</v>
      </c>
      <c r="E20" s="21"/>
      <c r="F20" s="26"/>
      <c r="G20" s="59">
        <v>0.32327307838608565</v>
      </c>
    </row>
    <row r="21" spans="1:7" x14ac:dyDescent="0.2">
      <c r="A21" s="34">
        <v>2</v>
      </c>
      <c r="B21" s="3" t="s">
        <v>33</v>
      </c>
      <c r="C21" s="24" t="s">
        <v>16</v>
      </c>
      <c r="D21" s="25">
        <f>+D20</f>
        <v>0.58250000000000002</v>
      </c>
      <c r="E21" s="21"/>
      <c r="F21" s="26"/>
      <c r="G21" s="59"/>
    </row>
    <row r="22" spans="1:7" x14ac:dyDescent="0.2">
      <c r="A22" s="34">
        <v>3</v>
      </c>
      <c r="B22" s="3" t="s">
        <v>34</v>
      </c>
      <c r="C22" s="34" t="s">
        <v>35</v>
      </c>
      <c r="D22" s="25">
        <f>40.6*0.1/100</f>
        <v>4.0600000000000004E-2</v>
      </c>
      <c r="E22" s="21"/>
      <c r="F22" s="26"/>
      <c r="G22" s="59"/>
    </row>
    <row r="23" spans="1:7" x14ac:dyDescent="0.2">
      <c r="A23" s="19"/>
      <c r="B23" s="38" t="s">
        <v>36</v>
      </c>
      <c r="C23" s="19"/>
      <c r="D23" s="20"/>
      <c r="E23" s="21"/>
      <c r="F23" s="21"/>
      <c r="G23" s="60"/>
    </row>
    <row r="24" spans="1:7" ht="18.75" customHeight="1" x14ac:dyDescent="0.2">
      <c r="A24" s="14">
        <v>1</v>
      </c>
      <c r="B24" s="18" t="s">
        <v>37</v>
      </c>
      <c r="C24" s="14" t="s">
        <v>38</v>
      </c>
      <c r="D24" s="20">
        <f>2.36*2.9</f>
        <v>6.8439999999999994</v>
      </c>
      <c r="E24" s="21"/>
      <c r="F24" s="26"/>
      <c r="G24" s="59">
        <v>0.26609780871166383</v>
      </c>
    </row>
    <row r="25" spans="1:7" x14ac:dyDescent="0.2">
      <c r="A25" s="34">
        <v>2</v>
      </c>
      <c r="B25" s="3" t="s">
        <v>39</v>
      </c>
      <c r="C25" s="24" t="s">
        <v>16</v>
      </c>
      <c r="D25" s="25">
        <f>0.15*2.35*10/100</f>
        <v>3.5249999999999997E-2</v>
      </c>
      <c r="E25" s="21"/>
      <c r="F25" s="26"/>
      <c r="G25" s="59"/>
    </row>
    <row r="26" spans="1:7" ht="18" customHeight="1" x14ac:dyDescent="0.2">
      <c r="A26" s="19"/>
      <c r="B26" s="38" t="s">
        <v>40</v>
      </c>
      <c r="C26" s="19"/>
      <c r="D26" s="20"/>
      <c r="E26" s="21"/>
      <c r="F26" s="21"/>
      <c r="G26" s="60"/>
    </row>
    <row r="27" spans="1:7" x14ac:dyDescent="0.2">
      <c r="A27" s="34">
        <v>1</v>
      </c>
      <c r="B27" s="3" t="s">
        <v>41</v>
      </c>
      <c r="C27" s="24" t="s">
        <v>16</v>
      </c>
      <c r="D27" s="25">
        <f>(6.78*10+8.3*4)*0.12/100</f>
        <v>0.12119999999999999</v>
      </c>
      <c r="E27" s="21"/>
      <c r="F27" s="26"/>
      <c r="G27" s="59">
        <v>0.29516789615580014</v>
      </c>
    </row>
    <row r="28" spans="1:7" x14ac:dyDescent="0.2">
      <c r="A28" s="34">
        <v>2</v>
      </c>
      <c r="B28" s="3" t="s">
        <v>42</v>
      </c>
      <c r="C28" s="24" t="s">
        <v>16</v>
      </c>
      <c r="D28" s="25">
        <v>0.1</v>
      </c>
      <c r="E28" s="21"/>
      <c r="F28" s="26"/>
      <c r="G28" s="59"/>
    </row>
    <row r="29" spans="1:7" x14ac:dyDescent="0.2">
      <c r="A29" s="24">
        <v>3</v>
      </c>
      <c r="B29" s="39" t="s">
        <v>43</v>
      </c>
      <c r="C29" s="40" t="s">
        <v>35</v>
      </c>
      <c r="D29" s="41">
        <f>+'[1]1-1'!E39</f>
        <v>0.33148500000000003</v>
      </c>
      <c r="E29" s="21"/>
      <c r="F29" s="26"/>
      <c r="G29" s="59"/>
    </row>
    <row r="30" spans="1:7" x14ac:dyDescent="0.2">
      <c r="A30" s="34">
        <v>4</v>
      </c>
      <c r="B30" s="3" t="s">
        <v>44</v>
      </c>
      <c r="C30" s="24" t="s">
        <v>16</v>
      </c>
      <c r="D30" s="25">
        <f>+'[1]1-1'!E41</f>
        <v>0.27121499999999998</v>
      </c>
      <c r="E30" s="21"/>
      <c r="F30" s="26"/>
      <c r="G30" s="59"/>
    </row>
    <row r="31" spans="1:7" x14ac:dyDescent="0.2">
      <c r="A31" s="34">
        <v>5</v>
      </c>
      <c r="B31" s="3" t="s">
        <v>45</v>
      </c>
      <c r="C31" s="24" t="s">
        <v>16</v>
      </c>
      <c r="D31" s="42">
        <f>22.7*2.5/100</f>
        <v>0.5675</v>
      </c>
      <c r="E31" s="21"/>
      <c r="F31" s="26"/>
      <c r="G31" s="59"/>
    </row>
    <row r="32" spans="1:7" s="48" customFormat="1" ht="18" customHeight="1" x14ac:dyDescent="0.2">
      <c r="A32" s="43">
        <v>6</v>
      </c>
      <c r="B32" s="44" t="s">
        <v>46</v>
      </c>
      <c r="C32" s="45" t="s">
        <v>47</v>
      </c>
      <c r="D32" s="46">
        <f>+D31*100</f>
        <v>56.75</v>
      </c>
      <c r="E32" s="21"/>
      <c r="F32" s="47"/>
      <c r="G32" s="59"/>
    </row>
    <row r="33" spans="1:7" ht="15.75" customHeight="1" x14ac:dyDescent="0.2">
      <c r="A33" s="19"/>
      <c r="B33" s="49" t="s">
        <v>48</v>
      </c>
      <c r="C33" s="19"/>
      <c r="D33" s="20"/>
      <c r="E33" s="21"/>
      <c r="F33" s="21"/>
      <c r="G33" s="60"/>
    </row>
    <row r="34" spans="1:7" ht="18" customHeight="1" x14ac:dyDescent="0.2">
      <c r="A34" s="24">
        <v>1</v>
      </c>
      <c r="B34" s="3" t="s">
        <v>49</v>
      </c>
      <c r="C34" s="24" t="s">
        <v>50</v>
      </c>
      <c r="D34" s="25">
        <v>5</v>
      </c>
      <c r="E34" s="21"/>
      <c r="F34" s="26"/>
      <c r="G34" s="61">
        <v>4.1182883354865425E-2</v>
      </c>
    </row>
    <row r="35" spans="1:7" ht="18" customHeight="1" x14ac:dyDescent="0.2">
      <c r="A35" s="5">
        <v>2</v>
      </c>
      <c r="B35" s="50" t="s">
        <v>51</v>
      </c>
      <c r="C35" s="19" t="s">
        <v>50</v>
      </c>
      <c r="D35" s="20">
        <v>1</v>
      </c>
      <c r="E35" s="21"/>
      <c r="F35" s="21"/>
      <c r="G35" s="61"/>
    </row>
    <row r="36" spans="1:7" ht="18" customHeight="1" x14ac:dyDescent="0.2">
      <c r="A36" s="51">
        <v>3</v>
      </c>
      <c r="B36" s="50" t="s">
        <v>52</v>
      </c>
      <c r="C36" s="19" t="s">
        <v>50</v>
      </c>
      <c r="D36" s="20">
        <v>1</v>
      </c>
      <c r="E36" s="21"/>
      <c r="F36" s="21"/>
      <c r="G36" s="61"/>
    </row>
    <row r="37" spans="1:7" ht="18" customHeight="1" x14ac:dyDescent="0.2">
      <c r="A37" s="19">
        <v>4</v>
      </c>
      <c r="B37" s="18" t="s">
        <v>53</v>
      </c>
      <c r="C37" s="19" t="s">
        <v>54</v>
      </c>
      <c r="D37" s="20">
        <v>0.01</v>
      </c>
      <c r="E37" s="21"/>
      <c r="F37" s="21"/>
      <c r="G37" s="61"/>
    </row>
    <row r="38" spans="1:7" ht="18" customHeight="1" x14ac:dyDescent="0.2">
      <c r="A38" s="19">
        <v>5</v>
      </c>
      <c r="B38" s="18" t="s">
        <v>55</v>
      </c>
      <c r="C38" s="19" t="s">
        <v>54</v>
      </c>
      <c r="D38" s="20">
        <v>0.02</v>
      </c>
      <c r="E38" s="21"/>
      <c r="F38" s="21"/>
      <c r="G38" s="61"/>
    </row>
    <row r="39" spans="1:7" ht="18" customHeight="1" x14ac:dyDescent="0.2">
      <c r="A39" s="19">
        <v>6</v>
      </c>
      <c r="B39" s="18" t="s">
        <v>56</v>
      </c>
      <c r="C39" s="19" t="s">
        <v>57</v>
      </c>
      <c r="D39" s="20">
        <v>0.05</v>
      </c>
      <c r="E39" s="21"/>
      <c r="F39" s="21"/>
      <c r="G39" s="61"/>
    </row>
    <row r="40" spans="1:7" ht="18" customHeight="1" x14ac:dyDescent="0.2">
      <c r="A40" s="19">
        <v>7</v>
      </c>
      <c r="B40" s="18" t="s">
        <v>58</v>
      </c>
      <c r="C40" s="19" t="s">
        <v>59</v>
      </c>
      <c r="D40" s="20">
        <v>0.25</v>
      </c>
      <c r="E40" s="21"/>
      <c r="F40" s="21"/>
      <c r="G40" s="61"/>
    </row>
    <row r="41" spans="1:7" ht="18" customHeight="1" x14ac:dyDescent="0.2">
      <c r="A41" s="19">
        <v>8</v>
      </c>
      <c r="B41" s="18" t="s">
        <v>60</v>
      </c>
      <c r="C41" s="19" t="s">
        <v>59</v>
      </c>
      <c r="D41" s="52">
        <v>0.02</v>
      </c>
      <c r="E41" s="21"/>
      <c r="F41" s="21"/>
      <c r="G41" s="61"/>
    </row>
    <row r="42" spans="1:7" x14ac:dyDescent="0.2">
      <c r="A42" s="53"/>
      <c r="B42" s="1" t="s">
        <v>61</v>
      </c>
      <c r="C42" s="53"/>
      <c r="D42" s="53"/>
      <c r="E42" s="54"/>
      <c r="F42" s="54"/>
      <c r="G42" s="62">
        <f>SUM(G8:G41)</f>
        <v>0.99999999999999989</v>
      </c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57" t="str">
        <f>+'[1]1-1'!E63</f>
        <v>Կազմեց՝                                     Գ․ Սարգսյան</v>
      </c>
      <c r="C46" s="57"/>
      <c r="D46" s="57"/>
      <c r="E46" s="57"/>
      <c r="F46" s="57"/>
      <c r="G46" s="1"/>
    </row>
    <row r="47" spans="1:7" x14ac:dyDescent="0.2">
      <c r="A47" s="1"/>
      <c r="B47" s="1"/>
      <c r="C47" s="1"/>
      <c r="D47" s="1"/>
      <c r="E47" s="1"/>
      <c r="F47" s="1"/>
      <c r="G47" s="1"/>
    </row>
    <row r="48" spans="1:7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</sheetData>
  <mergeCells count="9">
    <mergeCell ref="A1:E1"/>
    <mergeCell ref="B46:F46"/>
    <mergeCell ref="G8:G12"/>
    <mergeCell ref="G14:G18"/>
    <mergeCell ref="G20:G22"/>
    <mergeCell ref="G24:G25"/>
    <mergeCell ref="G27:G32"/>
    <mergeCell ref="G34:G41"/>
    <mergeCell ref="G2:G5"/>
  </mergeCells>
  <pageMargins left="0.55118110236220474" right="0" top="0.43307086614173229" bottom="0.2755905511811023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ծթ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Gevorg Sargsyan</dc:creator>
  <cp:lastModifiedBy>Gevorg Sargsyan</cp:lastModifiedBy>
  <dcterms:created xsi:type="dcterms:W3CDTF">2023-08-07T07:34:20Z</dcterms:created>
  <dcterms:modified xsi:type="dcterms:W3CDTF">2023-08-07T07:54:54Z</dcterms:modified>
</cp:coreProperties>
</file>