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3\Գնումների պլան\"/>
    </mc:Choice>
  </mc:AlternateContent>
  <xr:revisionPtr revIDLastSave="0" documentId="13_ncr:1_{A6BDAA92-B51F-4486-B284-006189510E48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1" i="7" l="1"/>
  <c r="K220" i="7"/>
  <c r="K219" i="7"/>
  <c r="K218" i="7"/>
  <c r="K217" i="7"/>
  <c r="K216" i="7"/>
  <c r="K215" i="7"/>
  <c r="K202" i="7"/>
  <c r="K203" i="7"/>
  <c r="K201" i="7"/>
  <c r="K199" i="7"/>
  <c r="K198" i="7"/>
  <c r="K197" i="7"/>
  <c r="K196" i="7"/>
  <c r="K179" i="7"/>
  <c r="K18" i="7"/>
  <c r="L6" i="7" l="1"/>
  <c r="L7" i="7"/>
  <c r="L8" i="7"/>
  <c r="L9" i="7"/>
  <c r="L10" i="7"/>
  <c r="L11" i="7"/>
  <c r="L12" i="7"/>
  <c r="L13" i="7"/>
  <c r="L14" i="7"/>
  <c r="L15" i="7"/>
  <c r="L16" i="7"/>
  <c r="L17" i="7"/>
  <c r="L18" i="7"/>
</calcChain>
</file>

<file path=xl/sharedStrings.xml><?xml version="1.0" encoding="utf-8"?>
<sst xmlns="http://schemas.openxmlformats.org/spreadsheetml/2006/main" count="1530" uniqueCount="233">
  <si>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</si>
  <si>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</si>
  <si>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</si>
  <si>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</si>
  <si>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</si>
  <si>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</si>
  <si>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</si>
  <si>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</si>
  <si>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</si>
  <si>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</si>
  <si>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</si>
  <si>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</si>
  <si>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</si>
  <si>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</si>
  <si>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</si>
  <si>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</si>
  <si>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</si>
  <si>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</si>
  <si>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</si>
  <si>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</si>
  <si>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</si>
  <si>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</si>
  <si>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</si>
  <si>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</si>
  <si>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</si>
  <si>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</si>
  <si>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</si>
  <si>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</si>
  <si>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</si>
  <si>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</si>
  <si>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</si>
  <si>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</si>
  <si>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</si>
  <si>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</si>
  <si>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</si>
  <si>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</si>
  <si>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</si>
  <si>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</si>
  <si>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</si>
  <si>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</si>
  <si>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</si>
  <si>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</si>
  <si>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</si>
  <si>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</si>
  <si>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</si>
  <si>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</si>
  <si>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</si>
  <si>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</si>
  <si>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</si>
  <si>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</si>
  <si>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</si>
  <si>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</si>
  <si>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</si>
  <si>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</si>
  <si>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</si>
  <si>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</si>
  <si>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</si>
  <si>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</si>
  <si>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</si>
  <si>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</si>
  <si>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</si>
  <si>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</si>
  <si>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</si>
  <si>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</si>
  <si>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</si>
  <si>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</si>
  <si>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</si>
  <si>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</si>
  <si>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</si>
  <si>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</si>
  <si>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</si>
  <si>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</si>
  <si>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</si>
  <si>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</si>
  <si>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</si>
  <si>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</si>
  <si>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</si>
  <si>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</si>
  <si>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</si>
  <si>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</si>
  <si>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</si>
  <si>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</si>
  <si>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</si>
  <si>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</si>
  <si>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</si>
  <si>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</si>
  <si>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</si>
  <si>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</si>
  <si>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</si>
  <si>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</si>
  <si>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</si>
  <si>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</si>
  <si>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</si>
  <si>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</si>
  <si>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</si>
  <si>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</si>
  <si>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</si>
  <si>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</si>
  <si>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</si>
  <si>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</si>
  <si>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</si>
  <si>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</si>
  <si>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</si>
  <si>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</si>
  <si>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</si>
  <si>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</si>
  <si>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</si>
  <si>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</si>
  <si>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</si>
  <si>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</si>
  <si>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</si>
  <si>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</si>
  <si>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</si>
  <si>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</si>
  <si>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</si>
  <si>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</si>
  <si>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</si>
  <si>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</si>
  <si>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</si>
  <si>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</si>
  <si>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</si>
  <si>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</si>
  <si>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</si>
  <si>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</si>
  <si>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</si>
  <si>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</si>
  <si>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</si>
  <si>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</si>
  <si>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</si>
  <si>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</si>
  <si>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</si>
  <si>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</si>
  <si>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</si>
  <si>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</si>
  <si>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</si>
  <si>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</si>
  <si>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</si>
  <si>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</si>
  <si>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</si>
  <si>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</si>
  <si>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</si>
  <si>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</si>
  <si>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</si>
  <si>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</si>
  <si>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</si>
  <si>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</si>
  <si>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</si>
  <si>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</si>
  <si>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</si>
  <si>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</si>
  <si>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</si>
  <si>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</si>
  <si>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</si>
  <si>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</si>
  <si>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</si>
  <si>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</si>
  <si>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</si>
  <si>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</si>
  <si>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</si>
  <si>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</si>
  <si>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</si>
  <si>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</si>
  <si>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</si>
  <si>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</si>
  <si>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</si>
  <si>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</si>
  <si>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</si>
  <si>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</si>
  <si>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</si>
  <si>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</si>
  <si>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</si>
  <si>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</si>
  <si>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</si>
  <si>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</si>
  <si>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</si>
  <si>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</si>
  <si>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</si>
  <si>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</si>
  <si>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</si>
  <si>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</si>
  <si>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</si>
  <si>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</si>
  <si>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</si>
  <si>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</si>
  <si>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</si>
  <si>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</si>
  <si>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</si>
  <si>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</si>
  <si>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</si>
  <si>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</si>
  <si>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</si>
  <si>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</si>
  <si>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</si>
  <si>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</si>
  <si>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</si>
  <si>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</si>
  <si>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</si>
  <si>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</si>
  <si>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</si>
  <si>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</si>
  <si>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</si>
  <si>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</si>
  <si>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</si>
  <si>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</si>
  <si>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</si>
  <si>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</si>
  <si>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</si>
  <si>
    <t>Հունիս 2023</t>
  </si>
  <si>
    <t>Կաուստիկ սոդա /տեխնիկական կծու նատրիում, ГОСТ 2263-79, վերահաշվարկված 100% կոնցենտրացիայի</t>
  </si>
  <si>
    <t>Ծծմբական թթու, տեխնիկական ГОСТ 2184-74, վերահաշվարկված 100% կոնցենտրացիայի</t>
  </si>
  <si>
    <t>Բանվորական արտահագուստ/ամառային/</t>
  </si>
  <si>
    <t>կոմպլ</t>
  </si>
  <si>
    <t>Պարզեցված ընթացակարգ</t>
  </si>
  <si>
    <t>Հուլիս 2023</t>
  </si>
  <si>
    <t>Օգոստոս2023</t>
  </si>
  <si>
    <t>K-200 տիպի թիվ 3 էներգաբլոկի միջին նորոգում՝ տուրբոագրեգատի բարձր ճնշման գլանի (ԲՃԳ) բացումով</t>
  </si>
  <si>
    <t>Միջադիր օղակ -1132838</t>
  </si>
  <si>
    <t>Միջադիր օղակ -1132870</t>
  </si>
  <si>
    <t>Միջադիր օղակ - 1133907</t>
  </si>
  <si>
    <t>Հարթ զսպանակ 105x15x1.5 -60.7601.105</t>
  </si>
  <si>
    <t>Հարթ զսպանակ 112x16x1 - 62.7601.112</t>
  </si>
  <si>
    <t>Միջադիր օղակ-1136294</t>
  </si>
  <si>
    <t>Միջադիր օղակ - 1136295</t>
  </si>
  <si>
    <t>Հարթ զսպանակ - 62․7601․105</t>
  </si>
  <si>
    <t>Միջադիր օղակ -1148416</t>
  </si>
  <si>
    <t>Միջադիր օղակ - 1148417</t>
  </si>
  <si>
    <t>Հարթ զսպանակ 120x18x1.5 -61․7601․120</t>
  </si>
  <si>
    <t>Սեպտեմբեր 2023</t>
  </si>
  <si>
    <t>Հոկտեմբեր 2023</t>
  </si>
  <si>
    <t>Շարժիչի յուղ Մ10Գ2Կ</t>
  </si>
  <si>
    <t>Բենզին պրեմիում /կտրոններով/</t>
  </si>
  <si>
    <t>Էլ․ խոզանակներ ЭГ4 22х30х60 К1-7р, 6*125, 6Д, НК-1</t>
  </si>
  <si>
    <t>Նոյեմբեր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</si>
</sst>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222"/>
  <sheetViews>
    <sheetView tabSelected="1" workbookViewId="0">
      <pane xSplit="2" ySplit="5" topLeftCell="C207" activePane="bottomRight" state="frozen"/>
      <selection pane="topRight" activeCell="C1" sqref="C1"/>
      <selection pane="bottomLeft" activeCell="A6" sqref="A6"/>
      <selection pane="bottomRight" activeCell="E224" sqref="E224"/>
    </sheetView>
  </sheetViews>
  <sheetFormatPr defaultRowHeight="15" x14ac:dyDescent="0.25"/>
  <cols>
    <col min="1" max="1" width="2.28515625" style="9" customWidth="1"/>
    <col min="2" max="2" width="9.140625" style="8" customWidth="1"/>
    <col min="3" max="3" width="50.7109375" style="9" customWidth="1"/>
    <col min="4" max="5" width="9.140625" style="9"/>
    <col min="6" max="6" width="27.85546875" style="9" customWidth="1"/>
    <col min="7" max="8" width="13.7109375" style="9" bestFit="1" customWidth="1"/>
    <col min="9" max="9" width="12.7109375" style="9" bestFit="1" customWidth="1"/>
    <col min="10" max="10" width="16.5703125" style="9" bestFit="1" customWidth="1"/>
    <col min="11" max="11" width="14.28515625" style="8" customWidth="1"/>
    <col min="12" max="12" width="13.28515625" style="9" hidden="1" customWidth="1"/>
    <col min="13" max="13" width="0" style="9" hidden="1" customWidth="1"/>
    <col min="14" max="15" width="9.85546875" style="9" hidden="1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 t="e">
        <f>+#REF!/#REF!*1000</f>
        <v>#REF!</v>
      </c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 t="e">
        <f>+#REF!/#REF!*1000</f>
        <v>#REF!</v>
      </c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>
        <f t="shared" ref="L8:L18" si="0">+K7/E7*1000</f>
        <v>2363.636363636364</v>
      </c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>
        <f t="shared" si="0"/>
        <v>2000</v>
      </c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>
        <f t="shared" si="0"/>
        <v>1225</v>
      </c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>
        <f t="shared" si="0"/>
        <v>1800</v>
      </c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>
        <f t="shared" si="0"/>
        <v>6304.6511627906984</v>
      </c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>
        <f t="shared" si="0"/>
        <v>1549.165</v>
      </c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>
        <f t="shared" si="0"/>
        <v>2450</v>
      </c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>
        <f t="shared" si="0"/>
        <v>2500</v>
      </c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>
        <f t="shared" si="0"/>
        <v>2500</v>
      </c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>
        <f t="shared" si="0"/>
        <v>1333.33</v>
      </c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>
        <f t="shared" si="0"/>
        <v>2300</v>
      </c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33">
        <v>177</v>
      </c>
      <c r="C182" s="34" t="s">
        <v>59</v>
      </c>
      <c r="D182" s="27" t="s">
        <v>155</v>
      </c>
      <c r="E182" s="27">
        <v>1</v>
      </c>
      <c r="F182" s="29" t="s">
        <v>47</v>
      </c>
      <c r="G182" s="29" t="s">
        <v>197</v>
      </c>
      <c r="H182" s="29" t="s">
        <v>198</v>
      </c>
      <c r="I182" s="29" t="s">
        <v>199</v>
      </c>
      <c r="J182" s="29" t="s">
        <v>200</v>
      </c>
      <c r="K182" s="32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  <row r="192" spans="2:19" x14ac:dyDescent="0.25">
      <c r="B192" s="12">
        <v>187</v>
      </c>
      <c r="C192" s="22" t="s">
        <v>208</v>
      </c>
      <c r="D192" s="1" t="s">
        <v>15</v>
      </c>
      <c r="E192" s="18">
        <v>30</v>
      </c>
      <c r="F192" s="22" t="s">
        <v>36</v>
      </c>
      <c r="G192" s="22" t="s">
        <v>198</v>
      </c>
      <c r="H192" s="22" t="s">
        <v>199</v>
      </c>
      <c r="I192" s="22" t="s">
        <v>207</v>
      </c>
      <c r="J192" s="22" t="s">
        <v>207</v>
      </c>
      <c r="K192" s="25">
        <v>15000</v>
      </c>
    </row>
    <row r="193" spans="2:18" x14ac:dyDescent="0.25">
      <c r="B193" s="12">
        <v>188</v>
      </c>
      <c r="C193" s="22" t="s">
        <v>209</v>
      </c>
      <c r="D193" s="1" t="s">
        <v>15</v>
      </c>
      <c r="E193" s="18">
        <v>30</v>
      </c>
      <c r="F193" s="22" t="s">
        <v>36</v>
      </c>
      <c r="G193" s="22" t="s">
        <v>198</v>
      </c>
      <c r="H193" s="22" t="s">
        <v>199</v>
      </c>
      <c r="I193" s="22" t="s">
        <v>207</v>
      </c>
      <c r="J193" s="22" t="s">
        <v>207</v>
      </c>
      <c r="K193" s="25">
        <v>3900</v>
      </c>
    </row>
    <row r="194" spans="2:18" x14ac:dyDescent="0.25">
      <c r="B194" s="12">
        <v>189</v>
      </c>
      <c r="C194" s="22" t="s">
        <v>210</v>
      </c>
      <c r="D194" s="1" t="s">
        <v>211</v>
      </c>
      <c r="E194" s="18">
        <v>370</v>
      </c>
      <c r="F194" s="22" t="s">
        <v>212</v>
      </c>
      <c r="G194" s="22" t="s">
        <v>199</v>
      </c>
      <c r="H194" s="22" t="s">
        <v>199</v>
      </c>
      <c r="I194" s="22" t="s">
        <v>207</v>
      </c>
      <c r="J194" s="22" t="s">
        <v>207</v>
      </c>
      <c r="K194" s="1">
        <v>5242</v>
      </c>
    </row>
    <row r="195" spans="2:18" x14ac:dyDescent="0.25">
      <c r="B195" s="12">
        <v>190</v>
      </c>
      <c r="C195" s="22" t="s">
        <v>187</v>
      </c>
      <c r="D195" s="1" t="s">
        <v>196</v>
      </c>
      <c r="E195" s="18">
        <v>390</v>
      </c>
      <c r="F195" s="22" t="s">
        <v>212</v>
      </c>
      <c r="G195" s="22" t="s">
        <v>199</v>
      </c>
      <c r="H195" s="22" t="s">
        <v>199</v>
      </c>
      <c r="I195" s="22" t="s">
        <v>207</v>
      </c>
      <c r="J195" s="22" t="s">
        <v>207</v>
      </c>
      <c r="K195" s="1">
        <v>4485</v>
      </c>
    </row>
    <row r="196" spans="2:18" x14ac:dyDescent="0.25">
      <c r="B196" s="27">
        <v>191</v>
      </c>
      <c r="C196" s="28" t="s">
        <v>206</v>
      </c>
      <c r="D196" s="29" t="s">
        <v>2</v>
      </c>
      <c r="E196" s="29">
        <v>5000</v>
      </c>
      <c r="F196" s="28" t="s">
        <v>36</v>
      </c>
      <c r="G196" s="28" t="s">
        <v>207</v>
      </c>
      <c r="H196" s="28" t="s">
        <v>207</v>
      </c>
      <c r="I196" s="28" t="s">
        <v>213</v>
      </c>
      <c r="J196" s="28" t="s">
        <v>213</v>
      </c>
      <c r="K196" s="30">
        <f>400*(E196/1000)/1.2</f>
        <v>1666.6666666666667</v>
      </c>
      <c r="R196" s="26"/>
    </row>
    <row r="197" spans="2:18" x14ac:dyDescent="0.25">
      <c r="B197" s="27">
        <v>192</v>
      </c>
      <c r="C197" s="28" t="s">
        <v>13</v>
      </c>
      <c r="D197" s="29" t="s">
        <v>2</v>
      </c>
      <c r="E197" s="29">
        <v>8000</v>
      </c>
      <c r="F197" s="28" t="s">
        <v>36</v>
      </c>
      <c r="G197" s="28" t="s">
        <v>207</v>
      </c>
      <c r="H197" s="28" t="s">
        <v>207</v>
      </c>
      <c r="I197" s="28" t="s">
        <v>213</v>
      </c>
      <c r="J197" s="28" t="s">
        <v>213</v>
      </c>
      <c r="K197" s="30">
        <f>370*(E197/1000)/1.2</f>
        <v>2466.666666666667</v>
      </c>
      <c r="R197" s="26"/>
    </row>
    <row r="198" spans="2:18" x14ac:dyDescent="0.25">
      <c r="B198" s="27">
        <v>193</v>
      </c>
      <c r="C198" s="28" t="s">
        <v>14</v>
      </c>
      <c r="D198" s="29" t="s">
        <v>2</v>
      </c>
      <c r="E198" s="29">
        <v>3000</v>
      </c>
      <c r="F198" s="28" t="s">
        <v>36</v>
      </c>
      <c r="G198" s="28" t="s">
        <v>207</v>
      </c>
      <c r="H198" s="28" t="s">
        <v>207</v>
      </c>
      <c r="I198" s="28" t="s">
        <v>213</v>
      </c>
      <c r="J198" s="28" t="s">
        <v>213</v>
      </c>
      <c r="K198" s="30">
        <f>430*E198/1000/1.2</f>
        <v>1075</v>
      </c>
      <c r="R198" s="26"/>
    </row>
    <row r="199" spans="2:18" x14ac:dyDescent="0.25">
      <c r="B199" s="27">
        <v>194</v>
      </c>
      <c r="C199" s="28" t="s">
        <v>181</v>
      </c>
      <c r="D199" s="29" t="s">
        <v>1</v>
      </c>
      <c r="E199" s="29">
        <v>2500</v>
      </c>
      <c r="F199" s="28" t="s">
        <v>36</v>
      </c>
      <c r="G199" s="28" t="s">
        <v>207</v>
      </c>
      <c r="H199" s="28" t="s">
        <v>207</v>
      </c>
      <c r="I199" s="28" t="s">
        <v>213</v>
      </c>
      <c r="J199" s="28" t="s">
        <v>213</v>
      </c>
      <c r="K199" s="30">
        <f>300/1.2*E199/1000</f>
        <v>625</v>
      </c>
      <c r="Q199" s="26"/>
    </row>
    <row r="200" spans="2:18" ht="45" x14ac:dyDescent="0.25">
      <c r="B200" s="27">
        <v>195</v>
      </c>
      <c r="C200" s="31" t="s">
        <v>215</v>
      </c>
      <c r="D200" s="27" t="s">
        <v>155</v>
      </c>
      <c r="E200" s="27">
        <v>1</v>
      </c>
      <c r="F200" s="27" t="s">
        <v>47</v>
      </c>
      <c r="G200" s="27" t="s">
        <v>207</v>
      </c>
      <c r="H200" s="27" t="s">
        <v>207</v>
      </c>
      <c r="I200" s="27" t="s">
        <v>214</v>
      </c>
      <c r="J200" s="27" t="s">
        <v>214</v>
      </c>
      <c r="K200" s="32">
        <v>280000</v>
      </c>
    </row>
    <row r="201" spans="2:18" x14ac:dyDescent="0.25">
      <c r="B201" s="27">
        <v>196</v>
      </c>
      <c r="C201" s="22" t="s">
        <v>63</v>
      </c>
      <c r="D201" s="18" t="s">
        <v>2</v>
      </c>
      <c r="E201" s="22">
        <v>410</v>
      </c>
      <c r="F201" s="22" t="s">
        <v>212</v>
      </c>
      <c r="G201" s="22" t="s">
        <v>213</v>
      </c>
      <c r="H201" s="22" t="s">
        <v>213</v>
      </c>
      <c r="I201" s="22" t="s">
        <v>214</v>
      </c>
      <c r="J201" s="22" t="s">
        <v>214</v>
      </c>
      <c r="K201" s="24">
        <f>1470*E201/1.2/1000</f>
        <v>502.25</v>
      </c>
    </row>
    <row r="202" spans="2:18" x14ac:dyDescent="0.25">
      <c r="B202" s="27">
        <v>197</v>
      </c>
      <c r="C202" s="22" t="s">
        <v>204</v>
      </c>
      <c r="D202" s="18" t="s">
        <v>2</v>
      </c>
      <c r="E202" s="22">
        <v>405</v>
      </c>
      <c r="F202" s="22" t="s">
        <v>212</v>
      </c>
      <c r="G202" s="22" t="s">
        <v>213</v>
      </c>
      <c r="H202" s="22" t="s">
        <v>213</v>
      </c>
      <c r="I202" s="22" t="s">
        <v>214</v>
      </c>
      <c r="J202" s="22" t="s">
        <v>214</v>
      </c>
      <c r="K202" s="24">
        <f>1700*E202/1.2/1000</f>
        <v>573.75</v>
      </c>
      <c r="P202" s="23"/>
    </row>
    <row r="203" spans="2:18" x14ac:dyDescent="0.25">
      <c r="B203" s="27">
        <v>198</v>
      </c>
      <c r="C203" s="22" t="s">
        <v>205</v>
      </c>
      <c r="D203" s="18" t="s">
        <v>2</v>
      </c>
      <c r="E203" s="22">
        <v>400</v>
      </c>
      <c r="F203" s="22" t="s">
        <v>212</v>
      </c>
      <c r="G203" s="22" t="s">
        <v>213</v>
      </c>
      <c r="H203" s="22" t="s">
        <v>213</v>
      </c>
      <c r="I203" s="22" t="s">
        <v>214</v>
      </c>
      <c r="J203" s="22" t="s">
        <v>214</v>
      </c>
      <c r="K203" s="24">
        <f>1640*E203/1.2/1000</f>
        <v>546.66666666666674</v>
      </c>
    </row>
    <row r="204" spans="2:18" x14ac:dyDescent="0.25">
      <c r="B204" s="1">
        <v>199</v>
      </c>
      <c r="C204" s="22" t="s">
        <v>216</v>
      </c>
      <c r="D204" s="18" t="s">
        <v>0</v>
      </c>
      <c r="E204" s="18">
        <v>2</v>
      </c>
      <c r="F204" s="18" t="s">
        <v>212</v>
      </c>
      <c r="G204" s="22" t="s">
        <v>213</v>
      </c>
      <c r="H204" s="22" t="s">
        <v>214</v>
      </c>
      <c r="I204" s="22" t="s">
        <v>214</v>
      </c>
      <c r="J204" s="22" t="s">
        <v>214</v>
      </c>
      <c r="K204" s="24">
        <v>1460</v>
      </c>
    </row>
    <row r="205" spans="2:18" x14ac:dyDescent="0.25">
      <c r="B205" s="1">
        <v>200</v>
      </c>
      <c r="C205" s="22" t="s">
        <v>217</v>
      </c>
      <c r="D205" s="18" t="s">
        <v>0</v>
      </c>
      <c r="E205" s="18">
        <v>1</v>
      </c>
      <c r="F205" s="18" t="s">
        <v>212</v>
      </c>
      <c r="G205" s="22" t="s">
        <v>213</v>
      </c>
      <c r="H205" s="22" t="s">
        <v>214</v>
      </c>
      <c r="I205" s="22" t="s">
        <v>214</v>
      </c>
      <c r="J205" s="22" t="s">
        <v>214</v>
      </c>
      <c r="K205" s="1">
        <v>730</v>
      </c>
    </row>
    <row r="206" spans="2:18" x14ac:dyDescent="0.25">
      <c r="B206" s="1">
        <v>201</v>
      </c>
      <c r="C206" s="22" t="s">
        <v>218</v>
      </c>
      <c r="D206" s="18" t="s">
        <v>0</v>
      </c>
      <c r="E206" s="18">
        <v>3</v>
      </c>
      <c r="F206" s="18" t="s">
        <v>212</v>
      </c>
      <c r="G206" s="22" t="s">
        <v>213</v>
      </c>
      <c r="H206" s="22" t="s">
        <v>214</v>
      </c>
      <c r="I206" s="22" t="s">
        <v>214</v>
      </c>
      <c r="J206" s="22" t="s">
        <v>214</v>
      </c>
      <c r="K206" s="1">
        <v>1770</v>
      </c>
    </row>
    <row r="207" spans="2:18" x14ac:dyDescent="0.25">
      <c r="B207" s="1">
        <v>202</v>
      </c>
      <c r="C207" s="22" t="s">
        <v>219</v>
      </c>
      <c r="D207" s="18" t="s">
        <v>0</v>
      </c>
      <c r="E207" s="18">
        <v>204</v>
      </c>
      <c r="F207" s="18" t="s">
        <v>212</v>
      </c>
      <c r="G207" s="22" t="s">
        <v>213</v>
      </c>
      <c r="H207" s="22" t="s">
        <v>214</v>
      </c>
      <c r="I207" s="22" t="s">
        <v>214</v>
      </c>
      <c r="J207" s="22" t="s">
        <v>214</v>
      </c>
      <c r="K207" s="1">
        <v>1752</v>
      </c>
    </row>
    <row r="208" spans="2:18" x14ac:dyDescent="0.25">
      <c r="B208" s="1">
        <v>203</v>
      </c>
      <c r="C208" s="22" t="s">
        <v>220</v>
      </c>
      <c r="D208" s="18" t="s">
        <v>0</v>
      </c>
      <c r="E208" s="18">
        <v>36</v>
      </c>
      <c r="F208" s="18" t="s">
        <v>212</v>
      </c>
      <c r="G208" s="22" t="s">
        <v>213</v>
      </c>
      <c r="H208" s="22" t="s">
        <v>214</v>
      </c>
      <c r="I208" s="22" t="s">
        <v>214</v>
      </c>
      <c r="J208" s="22" t="s">
        <v>214</v>
      </c>
      <c r="K208" s="1">
        <v>199.8</v>
      </c>
    </row>
    <row r="209" spans="2:17" x14ac:dyDescent="0.25">
      <c r="B209" s="1">
        <v>204</v>
      </c>
      <c r="C209" s="22" t="s">
        <v>221</v>
      </c>
      <c r="D209" s="18" t="s">
        <v>0</v>
      </c>
      <c r="E209" s="18">
        <v>8</v>
      </c>
      <c r="F209" s="18" t="s">
        <v>212</v>
      </c>
      <c r="G209" s="22" t="s">
        <v>213</v>
      </c>
      <c r="H209" s="22" t="s">
        <v>214</v>
      </c>
      <c r="I209" s="22" t="s">
        <v>214</v>
      </c>
      <c r="J209" s="22" t="s">
        <v>214</v>
      </c>
      <c r="K209" s="1">
        <v>4960</v>
      </c>
    </row>
    <row r="210" spans="2:17" x14ac:dyDescent="0.25">
      <c r="B210" s="1">
        <v>205</v>
      </c>
      <c r="C210" s="22" t="s">
        <v>222</v>
      </c>
      <c r="D210" s="18" t="s">
        <v>0</v>
      </c>
      <c r="E210" s="18">
        <v>2</v>
      </c>
      <c r="F210" s="18" t="s">
        <v>212</v>
      </c>
      <c r="G210" s="22" t="s">
        <v>213</v>
      </c>
      <c r="H210" s="22" t="s">
        <v>214</v>
      </c>
      <c r="I210" s="22" t="s">
        <v>214</v>
      </c>
      <c r="J210" s="22" t="s">
        <v>214</v>
      </c>
      <c r="K210" s="1">
        <v>1240</v>
      </c>
    </row>
    <row r="211" spans="2:17" x14ac:dyDescent="0.25">
      <c r="B211" s="1">
        <v>206</v>
      </c>
      <c r="C211" s="22" t="s">
        <v>223</v>
      </c>
      <c r="D211" s="18" t="s">
        <v>0</v>
      </c>
      <c r="E211" s="18">
        <v>120</v>
      </c>
      <c r="F211" s="18" t="s">
        <v>212</v>
      </c>
      <c r="G211" s="22" t="s">
        <v>213</v>
      </c>
      <c r="H211" s="22" t="s">
        <v>214</v>
      </c>
      <c r="I211" s="22" t="s">
        <v>214</v>
      </c>
      <c r="J211" s="22" t="s">
        <v>214</v>
      </c>
      <c r="K211" s="1">
        <v>606</v>
      </c>
    </row>
    <row r="212" spans="2:17" x14ac:dyDescent="0.25">
      <c r="B212" s="1">
        <v>207</v>
      </c>
      <c r="C212" s="22" t="s">
        <v>224</v>
      </c>
      <c r="D212" s="18" t="s">
        <v>0</v>
      </c>
      <c r="E212" s="18">
        <v>2</v>
      </c>
      <c r="F212" s="18" t="s">
        <v>212</v>
      </c>
      <c r="G212" s="22" t="s">
        <v>213</v>
      </c>
      <c r="H212" s="22" t="s">
        <v>214</v>
      </c>
      <c r="I212" s="22" t="s">
        <v>214</v>
      </c>
      <c r="J212" s="22" t="s">
        <v>214</v>
      </c>
      <c r="K212" s="1">
        <v>1664</v>
      </c>
    </row>
    <row r="213" spans="2:17" x14ac:dyDescent="0.25">
      <c r="B213" s="1">
        <v>208</v>
      </c>
      <c r="C213" s="22" t="s">
        <v>225</v>
      </c>
      <c r="D213" s="18" t="s">
        <v>0</v>
      </c>
      <c r="E213" s="18">
        <v>10</v>
      </c>
      <c r="F213" s="18" t="s">
        <v>212</v>
      </c>
      <c r="G213" s="22" t="s">
        <v>213</v>
      </c>
      <c r="H213" s="22" t="s">
        <v>214</v>
      </c>
      <c r="I213" s="22" t="s">
        <v>214</v>
      </c>
      <c r="J213" s="22" t="s">
        <v>214</v>
      </c>
      <c r="K213" s="1">
        <v>8820</v>
      </c>
    </row>
    <row r="214" spans="2:17" x14ac:dyDescent="0.25">
      <c r="B214" s="1">
        <v>209</v>
      </c>
      <c r="C214" s="22" t="s">
        <v>226</v>
      </c>
      <c r="D214" s="18" t="s">
        <v>0</v>
      </c>
      <c r="E214" s="18">
        <v>144</v>
      </c>
      <c r="F214" s="18" t="s">
        <v>212</v>
      </c>
      <c r="G214" s="22" t="s">
        <v>213</v>
      </c>
      <c r="H214" s="22" t="s">
        <v>214</v>
      </c>
      <c r="I214" s="22" t="s">
        <v>214</v>
      </c>
      <c r="J214" s="22" t="s">
        <v>214</v>
      </c>
      <c r="K214" s="1">
        <v>1663.2</v>
      </c>
    </row>
    <row r="215" spans="2:17" x14ac:dyDescent="0.25">
      <c r="B215" s="1">
        <v>210</v>
      </c>
      <c r="C215" s="22" t="s">
        <v>230</v>
      </c>
      <c r="D215" s="18" t="s">
        <v>2</v>
      </c>
      <c r="E215" s="18">
        <v>7000</v>
      </c>
      <c r="F215" s="28" t="s">
        <v>36</v>
      </c>
      <c r="G215" s="22" t="s">
        <v>227</v>
      </c>
      <c r="H215" s="22" t="s">
        <v>228</v>
      </c>
      <c r="I215" s="22" t="s">
        <v>228</v>
      </c>
      <c r="J215" s="22" t="s">
        <v>228</v>
      </c>
      <c r="K215" s="1">
        <f>540*E215/1.2/1000</f>
        <v>3150</v>
      </c>
      <c r="P215" s="26"/>
    </row>
    <row r="216" spans="2:17" x14ac:dyDescent="0.25">
      <c r="B216" s="1">
        <v>211</v>
      </c>
      <c r="C216" s="22" t="s">
        <v>13</v>
      </c>
      <c r="D216" s="18" t="s">
        <v>2</v>
      </c>
      <c r="E216" s="18">
        <v>12000</v>
      </c>
      <c r="F216" s="28" t="s">
        <v>36</v>
      </c>
      <c r="G216" s="22" t="s">
        <v>227</v>
      </c>
      <c r="H216" s="22" t="s">
        <v>228</v>
      </c>
      <c r="I216" s="22" t="s">
        <v>228</v>
      </c>
      <c r="J216" s="22" t="s">
        <v>228</v>
      </c>
      <c r="K216" s="1">
        <f>510*E216/1.2/1000</f>
        <v>5100</v>
      </c>
      <c r="P216" s="26"/>
    </row>
    <row r="217" spans="2:17" x14ac:dyDescent="0.25">
      <c r="B217" s="1">
        <v>212</v>
      </c>
      <c r="C217" s="22" t="s">
        <v>14</v>
      </c>
      <c r="D217" s="18" t="s">
        <v>2</v>
      </c>
      <c r="E217" s="18">
        <v>5000</v>
      </c>
      <c r="F217" s="28" t="s">
        <v>36</v>
      </c>
      <c r="G217" s="22" t="s">
        <v>227</v>
      </c>
      <c r="H217" s="22" t="s">
        <v>228</v>
      </c>
      <c r="I217" s="22" t="s">
        <v>228</v>
      </c>
      <c r="J217" s="22" t="s">
        <v>228</v>
      </c>
      <c r="K217" s="25">
        <f>530*E217/1.2/1000</f>
        <v>2208.3333333333335</v>
      </c>
      <c r="P217" s="26"/>
    </row>
    <row r="218" spans="2:17" x14ac:dyDescent="0.25">
      <c r="B218" s="1">
        <v>213</v>
      </c>
      <c r="C218" s="28" t="s">
        <v>181</v>
      </c>
      <c r="D218" s="29" t="s">
        <v>1</v>
      </c>
      <c r="E218" s="18">
        <v>2500</v>
      </c>
      <c r="F218" s="28" t="s">
        <v>36</v>
      </c>
      <c r="G218" s="22" t="s">
        <v>227</v>
      </c>
      <c r="H218" s="22" t="s">
        <v>228</v>
      </c>
      <c r="I218" s="22" t="s">
        <v>228</v>
      </c>
      <c r="J218" s="22" t="s">
        <v>228</v>
      </c>
      <c r="K218" s="25">
        <f>300*E218/1.2/1000</f>
        <v>625</v>
      </c>
      <c r="P218" s="26"/>
    </row>
    <row r="219" spans="2:17" x14ac:dyDescent="0.25">
      <c r="B219" s="1">
        <v>214</v>
      </c>
      <c r="C219" s="22" t="s">
        <v>204</v>
      </c>
      <c r="D219" s="18" t="s">
        <v>2</v>
      </c>
      <c r="E219" s="18">
        <v>400</v>
      </c>
      <c r="F219" s="18" t="s">
        <v>212</v>
      </c>
      <c r="G219" s="22" t="s">
        <v>227</v>
      </c>
      <c r="H219" s="22" t="s">
        <v>228</v>
      </c>
      <c r="I219" s="22" t="s">
        <v>228</v>
      </c>
      <c r="J219" s="22" t="s">
        <v>228</v>
      </c>
      <c r="K219" s="25">
        <f>1700*E219/1.2/1000</f>
        <v>566.66666666666674</v>
      </c>
      <c r="Q219" s="26"/>
    </row>
    <row r="220" spans="2:17" x14ac:dyDescent="0.25">
      <c r="B220" s="1">
        <v>215</v>
      </c>
      <c r="C220" s="22" t="s">
        <v>205</v>
      </c>
      <c r="D220" s="18" t="s">
        <v>2</v>
      </c>
      <c r="E220" s="18">
        <v>400</v>
      </c>
      <c r="F220" s="18" t="s">
        <v>212</v>
      </c>
      <c r="G220" s="22" t="s">
        <v>227</v>
      </c>
      <c r="H220" s="22" t="s">
        <v>228</v>
      </c>
      <c r="I220" s="22" t="s">
        <v>228</v>
      </c>
      <c r="J220" s="22" t="s">
        <v>228</v>
      </c>
      <c r="K220" s="25">
        <f>1630*E220/1.2/1000</f>
        <v>543.33333333333337</v>
      </c>
      <c r="Q220" s="26"/>
    </row>
    <row r="221" spans="2:17" x14ac:dyDescent="0.25">
      <c r="B221" s="1">
        <v>216</v>
      </c>
      <c r="C221" s="22" t="s">
        <v>229</v>
      </c>
      <c r="D221" s="18" t="s">
        <v>2</v>
      </c>
      <c r="E221" s="18">
        <v>410</v>
      </c>
      <c r="F221" s="18" t="s">
        <v>212</v>
      </c>
      <c r="G221" s="22" t="s">
        <v>227</v>
      </c>
      <c r="H221" s="22" t="s">
        <v>228</v>
      </c>
      <c r="I221" s="22" t="s">
        <v>228</v>
      </c>
      <c r="J221" s="22" t="s">
        <v>228</v>
      </c>
      <c r="K221" s="25">
        <f>1600*E221/1.2/1000</f>
        <v>546.66666666666674</v>
      </c>
      <c r="Q221" s="26"/>
    </row>
    <row r="222" spans="2:17" x14ac:dyDescent="0.25">
      <c r="B222" s="1">
        <v>217</v>
      </c>
      <c r="C222" s="22" t="s">
        <v>231</v>
      </c>
      <c r="D222" s="18" t="s">
        <v>0</v>
      </c>
      <c r="E222" s="18">
        <v>500</v>
      </c>
      <c r="F222" s="18" t="s">
        <v>212</v>
      </c>
      <c r="G222" s="18" t="s">
        <v>228</v>
      </c>
      <c r="H222" s="18" t="s">
        <v>228</v>
      </c>
      <c r="I222" s="18" t="s">
        <v>228</v>
      </c>
      <c r="J222" s="18" t="s">
        <v>232</v>
      </c>
      <c r="K222" s="1">
        <v>1711</v>
      </c>
    </row>
  </sheetData>
  <phoneticPr fontId="6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2023-10-11T04:49:29Z</dcterms:modified>
</cp:coreProperties>
</file>