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4\Գնումների պլան 2024\"/>
    </mc:Choice>
  </mc:AlternateContent>
  <xr:revisionPtr revIDLastSave="0" documentId="13_ncr:1_{B5BA8F58-FC75-40A4-985A-449A50C4D333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3" i="7" l="1"/>
  <c r="K422" i="7"/>
  <c r="K421" i="7"/>
  <c r="K420" i="7" l="1"/>
  <c r="K419" i="7"/>
  <c r="K418" i="7"/>
  <c r="K417" i="7"/>
  <c r="K416" i="7"/>
  <c r="K415" i="7"/>
  <c r="K414" i="7"/>
  <c r="K413" i="7"/>
  <c r="K412" i="7"/>
  <c r="K411" i="7"/>
  <c r="K410" i="7"/>
  <c r="K21" i="7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<sst xmlns="http://schemas.openxmlformats.org/spreadsheetml/2006/main" count="2936" uniqueCount="448">
  <si>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</si>
  <si>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</si>
  <si>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</si>
  <si>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</si>
  <si>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</si>
  <si>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</si>
  <si>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</si>
  <si>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</si>
  <si>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</si>
  <si>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</si>
  <si>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</si>
  <si>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</si>
  <si>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</si>
  <si>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</si>
  <si>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</si>
  <si>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</si>
  <si>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</si>
  <si>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</si>
  <si>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</si>
  <si>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</si>
  <si>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</si>
  <si>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</si>
  <si>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</si>
  <si>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</si>
  <si>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</si>
  <si>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</si>
  <si>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</si>
  <si>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</si>
  <si>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</si>
  <si>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</si>
  <si>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</si>
  <si>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</si>
  <si>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</si>
  <si>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</si>
  <si>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</si>
  <si>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</si>
  <si>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</si>
  <si>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</si>
  <si>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</si>
  <si>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</si>
  <si>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</si>
  <si>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</si>
  <si>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</si>
  <si>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</si>
  <si>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</si>
  <si>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</si>
  <si>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</si>
  <si>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</si>
  <si>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</si>
  <si>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</si>
  <si>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</si>
  <si>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</si>
  <si>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</si>
  <si>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</si>
  <si>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</si>
  <si>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</si>
  <si>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</si>
  <si>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</si>
  <si>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</si>
  <si>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</si>
  <si>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</si>
  <si>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</si>
  <si>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</si>
  <si>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</si>
  <si>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</si>
  <si>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</si>
  <si>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</si>
  <si>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</si>
  <si>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</si>
  <si>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</si>
  <si>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</si>
  <si>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</si>
  <si>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</si>
  <si>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</si>
  <si>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</si>
  <si>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</si>
  <si>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</si>
  <si>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</si>
  <si>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</si>
  <si>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</si>
  <si>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</si>
  <si>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</si>
  <si>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</si>
  <si>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</si>
  <si>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</si>
  <si>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</si>
  <si>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</si>
  <si>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</si>
  <si>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</si>
  <si>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</si>
  <si>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</si>
  <si>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</si>
  <si>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</si>
  <si>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</si>
  <si>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</si>
  <si>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</si>
  <si>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</si>
  <si>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</si>
  <si>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</si>
  <si>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</si>
  <si>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</si>
  <si>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</si>
  <si>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</si>
  <si>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</si>
  <si>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</si>
  <si>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</si>
  <si>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</si>
  <si>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</si>
  <si>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</si>
  <si>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</si>
  <si>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</si>
  <si>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</si>
  <si>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</si>
  <si>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</si>
  <si>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</si>
  <si>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</si>
  <si>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</si>
  <si>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</si>
  <si>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</si>
  <si>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</si>
  <si>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</si>
  <si>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</si>
  <si>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</si>
  <si>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</si>
  <si>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</si>
  <si>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</si>
  <si>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</si>
  <si>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</si>
  <si>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</si>
  <si>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</si>
  <si>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</si>
  <si>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</si>
  <si>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</si>
  <si>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</si>
  <si>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</si>
  <si>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</si>
  <si>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</si>
  <si>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</si>
  <si>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</si>
  <si>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</si>
  <si>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</si>
  <si>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</si>
  <si>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</si>
  <si>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</si>
  <si>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</si>
  <si>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</si>
  <si>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</si>
  <si>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</si>
  <si>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</si>
  <si>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</si>
  <si>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</si>
  <si>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</si>
  <si>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</si>
  <si>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</si>
  <si>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</si>
  <si>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</si>
  <si>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</si>
  <si>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</si>
  <si>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</si>
  <si>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</si>
  <si>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</si>
  <si>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</si>
  <si>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</si>
  <si>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</si>
  <si>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</si>
  <si>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</si>
  <si>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</si>
  <si>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</si>
  <si>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</si>
  <si>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</si>
  <si>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</si>
  <si>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</si>
  <si>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</si>
  <si>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</si>
  <si>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</si>
  <si>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</si>
  <si>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</si>
  <si>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</si>
  <si>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</si>
  <si>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</si>
  <si>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</si>
  <si>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</si>
  <si>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</si>
  <si>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</si>
  <si>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</si>
  <si>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</si>
  <si>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</si>
  <si>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</si>
  <si>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</si>
  <si>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</si>
  <si>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</si>
  <si>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</si>
  <si>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</si>
  <si>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</si>
  <si>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</si>
  <si>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</si>
  <si>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</si>
  <si>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</si>
  <si>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</si>
  <si>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</si>
  <si>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</si>
  <si>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</si>
  <si>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</si>
  <si>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</si>
  <si>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</si>
  <si>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</si>
  <si>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</si>
  <si>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</si>
  <si>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</si>
  <si>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</si>
  <si>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</si>
  <si>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</si>
  <si>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</si>
  <si>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</si>
  <si>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</si>
  <si>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</si>
  <si>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</si>
  <si>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</si>
  <si>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</si>
  <si>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</si>
  <si>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</si>
  <si>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</si>
  <si>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</si>
  <si>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</si>
  <si>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</si>
  <si>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</si>
  <si>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</si>
  <si>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</si>
  <si>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</si>
  <si>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</si>
  <si>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</si>
  <si>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</si>
  <si>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</si>
  <si>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</si>
  <si>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</si>
  <si>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</si>
  <si>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</si>
  <si>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</si>
  <si>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</si>
  <si>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</si>
  <si>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</si>
  <si>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</si>
  <si>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</si>
  <si>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</si>
  <si>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</si>
  <si>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</si>
  <si>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</si>
  <si>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</si>
  <si>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</si>
  <si>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</si>
  <si>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</si>
  <si>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</si>
  <si>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</si>
  <si>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</si>
  <si>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</si>
  <si>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</si>
  <si>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</si>
  <si>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</si>
  <si>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</si>
  <si>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</si>
  <si>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</si>
  <si>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</si>
  <si>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</si>
  <si>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</si>
  <si>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</si>
  <si>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</si>
  <si>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</si>
  <si>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</si>
  <si>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</si>
  <si>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</si>
  <si>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</si>
  <si>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</si>
  <si>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</si>
  <si>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</si>
  <si>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</si>
  <si>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</si>
  <si>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</si>
  <si>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</si>
  <si>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</si>
  <si>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</si>
  <si>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</si>
  <si>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</si>
  <si>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</si>
  <si>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</si>
  <si>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</si>
  <si>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</si>
  <si>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</si>
  <si>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</si>
  <si>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</si>
  <si>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</si>
  <si>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</si>
  <si>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</si>
  <si>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</si>
  <si>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</si>
  <si>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</si>
  <si>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</si>
  <si>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</si>
  <si>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</si>
  <si>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</si>
  <si>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</si>
  <si>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</si>
  <si>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</si>
  <si>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</si>
  <si>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</si>
  <si>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</si>
  <si>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</si>
  <si>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</si>
  <si>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</si>
  <si>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</si>
  <si>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</si>
  <si>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</si>
  <si>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</si>
  <si>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</si>
  <si>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</si>
  <si>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</si>
  <si>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</si>
  <si>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</si>
  <si>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</si>
  <si>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</si>
  <si>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</si>
  <si>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</si>
  <si>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</si>
  <si>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</si>
  <si>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</si>
  <si>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</si>
  <si>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</si>
  <si>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</si>
  <si>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</si>
  <si>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</si>
  <si>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</si>
  <si>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</si>
  <si>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</si>
  <si>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</si>
  <si>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</si>
  <si>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</si>
  <si>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</si>
  <si>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</si>
  <si>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</si>
  <si>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</si>
  <si>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</si>
  <si>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</si>
  <si>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</si>
  <si>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</si>
  <si>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</si>
  <si>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</si>
  <si>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</si>
  <si>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</si>
  <si>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</si>
  <si>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</si>
  <si>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</si>
  <si>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</si>
  <si>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</si>
  <si>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</si>
  <si>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</si>
  <si>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</si>
  <si>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</si>
  <si>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</si>
  <si>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</si>
  <si>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</si>
  <si>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</si>
  <si>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</si>
  <si>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</si>
  <si>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</si>
  <si>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</si>
  <si>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</si>
  <si>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</si>
  <si>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</si>
  <si>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</si>
  <si>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</si>
  <si>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</si>
  <si>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</si>
  <si>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</si>
  <si>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</si>
  <si>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</si>
  <si>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</si>
  <si>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</si>
  <si>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</si>
  <si>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</si>
  <si>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</si>
  <si>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</si>
  <si>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</si>
  <si>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</si>
  <si>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</si>
  <si>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</si>
  <si>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</si>
  <si>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</si>
  <si>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</si>
  <si>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</si>
  <si>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</si>
  <si>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</si>
  <si>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</si>
  <si>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</si>
  <si>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</si>
  <si>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</si>
  <si>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</si>
  <si>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</si>
  <si>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</si>
  <si>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</si>
  <si>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</si>
  <si>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</si>
  <si>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</si>
  <si>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</si>
  <si>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</si>
  <si>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</si>
  <si>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</si>
  <si>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</si>
  <si>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</si>
  <si>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</si>
  <si>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</si>
  <si>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</si>
  <si>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</si>
  <si>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</si>
  <si>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</si>
  <si>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</si>
  <si>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</si>
  <si>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</si>
  <si>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</si>
  <si>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</si>
  <si>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</si>
  <si>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</si>
  <si>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</si>
  <si>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</si>
  <si>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</si>
  <si>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</si>
  <si>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</si>
  <si>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</si>
  <si>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</si>
  <si>
    <t>Բնական գազ (սեղմած գազ)</t>
  </si>
  <si>
    <t>Հունիս 2024</t>
  </si>
  <si>
    <t>Շարժիչի յուղ Մ10Գ2Կ</t>
  </si>
  <si>
    <t>Ինդուստրիալ յուղ Ի 50</t>
  </si>
  <si>
    <t>Ապիրլ 2024</t>
  </si>
  <si>
    <t>լրակազմ</t>
  </si>
  <si>
    <t>№ 1 էներգաբլոկի Կ-200-130 տուրբինի միջին նորոգում</t>
  </si>
  <si>
    <t>Ծծմբական թթու /տեխնիկական ԳՈՍՏ 2184-74 վերահաշվարկված 100% կոնցենտրացիայի/</t>
  </si>
  <si>
    <t>Կաուստիկ սոդա /տեխնիկական կծու նատրիում ԳՈՍՏ 2263-79 վերահաշվարկված 100% կոնցենտրացիայի/</t>
  </si>
  <si>
    <t>Համակարգիչ /case325b, cpu i3 12110, cooler ck11509, mb asus h610m, ssd250 gb, ram8gb, dx120, kb100/ըստ կոմպլեկտի no os 493</t>
  </si>
  <si>
    <t>Մոնիտոր Dahua DHI-LM22-B200</t>
  </si>
  <si>
    <t>7MD67A տպիչ սարք HP laser jet M111a Printer SA</t>
  </si>
  <si>
    <t>Բազմաֆունկցիոնալ սարք Cannon isen sys MF-463 dw</t>
  </si>
  <si>
    <t>Տպիչ սարք Cannon I-sensys LBP243 DW Printer</t>
  </si>
  <si>
    <t>Բազմաֆունկցիոնալ սարք Cannon i-sensys MF-754CDW printer</t>
  </si>
  <si>
    <t>Սնուցման սարք Top Cool PS-05 500W</t>
  </si>
  <si>
    <t>Մարտկոց Zubr HR1234W 12V 9A</t>
  </si>
  <si>
    <t>Մարտկոց Zubr HR1276W 12V 18A</t>
  </si>
  <si>
    <t>Սեպտեմբեր 2024</t>
  </si>
  <si>
    <t>Կոմպրեսորային յուղ ԿՍ19</t>
  </si>
  <si>
    <t>Հուլիս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</si>
</sst>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3" applyNumberFormat="1" applyFont="1" applyFill="1" applyBorder="1" applyAlignment="1">
      <alignment horizontal="center" vertical="center"/>
    </xf>
  </cellXfs>
  <cellStyles count="4">
    <cellStyle name="Bad" xfId="3" builtinId="27"/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23"/>
  <sheetViews>
    <sheetView tabSelected="1" topLeftCell="A407" zoomScale="120" zoomScaleNormal="120" workbookViewId="0">
      <selection activeCell="K423" sqref="K423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95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ht="19.5" customHeight="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19.5" customHeight="1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19.5" customHeight="1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5" x14ac:dyDescent="0.25">
      <c r="B403" s="27">
        <v>398</v>
      </c>
      <c r="C403" s="38" t="s">
        <v>426</v>
      </c>
      <c r="D403" s="29" t="s">
        <v>54</v>
      </c>
      <c r="E403" s="29">
        <v>1</v>
      </c>
      <c r="F403" s="29" t="s">
        <v>127</v>
      </c>
      <c r="G403" s="39" t="s">
        <v>104</v>
      </c>
      <c r="H403" s="39" t="s">
        <v>104</v>
      </c>
      <c r="I403" s="39" t="s">
        <v>105</v>
      </c>
      <c r="J403" s="39" t="s">
        <v>105</v>
      </c>
      <c r="K403" s="29">
        <v>7500</v>
      </c>
    </row>
    <row r="404" spans="2:11" ht="19.5" customHeight="1" x14ac:dyDescent="0.25">
      <c r="B404" s="27">
        <v>399</v>
      </c>
      <c r="C404" s="41" t="s">
        <v>427</v>
      </c>
      <c r="D404" s="40" t="s">
        <v>1</v>
      </c>
      <c r="E404" s="40">
        <v>2200</v>
      </c>
      <c r="F404" s="42" t="s">
        <v>35</v>
      </c>
      <c r="G404" s="41" t="s">
        <v>104</v>
      </c>
      <c r="H404" s="41" t="s">
        <v>104</v>
      </c>
      <c r="I404" s="39" t="s">
        <v>105</v>
      </c>
      <c r="J404" s="41" t="s">
        <v>428</v>
      </c>
      <c r="K404" s="40">
        <v>550</v>
      </c>
    </row>
    <row r="405" spans="2:11" ht="19.5" customHeight="1" x14ac:dyDescent="0.25">
      <c r="B405" s="27">
        <v>400</v>
      </c>
      <c r="C405" s="43" t="s">
        <v>429</v>
      </c>
      <c r="D405" s="40" t="s">
        <v>2</v>
      </c>
      <c r="E405" s="40">
        <v>300</v>
      </c>
      <c r="F405" s="40" t="s">
        <v>127</v>
      </c>
      <c r="G405" s="43" t="s">
        <v>104</v>
      </c>
      <c r="H405" s="43" t="s">
        <v>104</v>
      </c>
      <c r="I405" s="43" t="s">
        <v>105</v>
      </c>
      <c r="J405" s="43" t="s">
        <v>105</v>
      </c>
      <c r="K405" s="40">
        <v>385.00000000000006</v>
      </c>
    </row>
    <row r="406" spans="2:11" ht="19.5" customHeight="1" x14ac:dyDescent="0.25">
      <c r="B406" s="27">
        <v>401</v>
      </c>
      <c r="C406" s="43" t="s">
        <v>430</v>
      </c>
      <c r="D406" s="40" t="s">
        <v>2</v>
      </c>
      <c r="E406" s="40">
        <v>200</v>
      </c>
      <c r="F406" s="40" t="s">
        <v>127</v>
      </c>
      <c r="G406" s="43" t="s">
        <v>104</v>
      </c>
      <c r="H406" s="43" t="s">
        <v>104</v>
      </c>
      <c r="I406" s="43" t="s">
        <v>105</v>
      </c>
      <c r="J406" s="43" t="s">
        <v>105</v>
      </c>
      <c r="K406" s="40">
        <v>265</v>
      </c>
    </row>
    <row r="407" spans="2:11" ht="30" x14ac:dyDescent="0.25">
      <c r="B407" s="40">
        <v>402</v>
      </c>
      <c r="C407" s="44" t="s">
        <v>433</v>
      </c>
      <c r="D407" s="40" t="s">
        <v>432</v>
      </c>
      <c r="E407" s="40">
        <v>1</v>
      </c>
      <c r="F407" s="40" t="s">
        <v>46</v>
      </c>
      <c r="G407" s="43" t="s">
        <v>431</v>
      </c>
      <c r="H407" s="43" t="s">
        <v>431</v>
      </c>
      <c r="I407" s="43" t="s">
        <v>105</v>
      </c>
      <c r="J407" s="43" t="s">
        <v>106</v>
      </c>
      <c r="K407" s="40">
        <v>120000</v>
      </c>
    </row>
    <row r="408" spans="2:11" s="1" customFormat="1" ht="57" customHeight="1" x14ac:dyDescent="0.25">
      <c r="B408" s="27">
        <v>403</v>
      </c>
      <c r="C408" s="45" t="s">
        <v>434</v>
      </c>
      <c r="D408" s="40" t="s">
        <v>16</v>
      </c>
      <c r="E408" s="40">
        <v>35</v>
      </c>
      <c r="F408" s="29" t="s">
        <v>35</v>
      </c>
      <c r="G408" s="40" t="s">
        <v>431</v>
      </c>
      <c r="H408" s="40" t="s">
        <v>106</v>
      </c>
      <c r="I408" s="40" t="s">
        <v>428</v>
      </c>
      <c r="J408" s="40" t="s">
        <v>428</v>
      </c>
      <c r="K408" s="40">
        <v>4725</v>
      </c>
    </row>
    <row r="409" spans="2:11" s="1" customFormat="1" ht="45" x14ac:dyDescent="0.25">
      <c r="B409" s="49">
        <v>404</v>
      </c>
      <c r="C409" s="48" t="s">
        <v>435</v>
      </c>
      <c r="D409" s="49" t="s">
        <v>16</v>
      </c>
      <c r="E409" s="49">
        <v>35</v>
      </c>
      <c r="F409" s="50" t="s">
        <v>35</v>
      </c>
      <c r="G409" s="49" t="s">
        <v>431</v>
      </c>
      <c r="H409" s="49" t="s">
        <v>106</v>
      </c>
      <c r="I409" s="49" t="s">
        <v>428</v>
      </c>
      <c r="J409" s="49" t="s">
        <v>428</v>
      </c>
      <c r="K409" s="49">
        <v>14000</v>
      </c>
    </row>
    <row r="410" spans="2:11" ht="45" x14ac:dyDescent="0.25">
      <c r="B410" s="27">
        <v>405</v>
      </c>
      <c r="C410" s="45" t="s">
        <v>436</v>
      </c>
      <c r="D410" s="40" t="s">
        <v>0</v>
      </c>
      <c r="E410" s="40">
        <v>17</v>
      </c>
      <c r="F410" s="29" t="s">
        <v>127</v>
      </c>
      <c r="G410" s="40" t="s">
        <v>106</v>
      </c>
      <c r="H410" s="40" t="s">
        <v>428</v>
      </c>
      <c r="I410" s="40" t="s">
        <v>428</v>
      </c>
      <c r="J410" s="40" t="s">
        <v>428</v>
      </c>
      <c r="K410" s="46">
        <f>2439500/1000/1.2</f>
        <v>2032.9166666666667</v>
      </c>
    </row>
    <row r="411" spans="2:11" ht="21" customHeight="1" x14ac:dyDescent="0.25">
      <c r="B411" s="40">
        <v>406</v>
      </c>
      <c r="C411" s="41" t="s">
        <v>437</v>
      </c>
      <c r="D411" s="40" t="s">
        <v>0</v>
      </c>
      <c r="E411" s="40">
        <v>17</v>
      </c>
      <c r="F411" s="29" t="s">
        <v>127</v>
      </c>
      <c r="G411" s="40" t="s">
        <v>106</v>
      </c>
      <c r="H411" s="40" t="s">
        <v>428</v>
      </c>
      <c r="I411" s="40" t="s">
        <v>428</v>
      </c>
      <c r="J411" s="40" t="s">
        <v>428</v>
      </c>
      <c r="K411" s="46">
        <f>523600/1000/1.2</f>
        <v>436.33333333333337</v>
      </c>
    </row>
    <row r="412" spans="2:11" x14ac:dyDescent="0.25">
      <c r="B412" s="27">
        <v>407</v>
      </c>
      <c r="C412" s="41" t="s">
        <v>438</v>
      </c>
      <c r="D412" s="40" t="s">
        <v>0</v>
      </c>
      <c r="E412" s="40">
        <v>6</v>
      </c>
      <c r="F412" s="29" t="s">
        <v>127</v>
      </c>
      <c r="G412" s="40" t="s">
        <v>106</v>
      </c>
      <c r="H412" s="40" t="s">
        <v>428</v>
      </c>
      <c r="I412" s="40" t="s">
        <v>428</v>
      </c>
      <c r="J412" s="40" t="s">
        <v>428</v>
      </c>
      <c r="K412" s="46">
        <f>294000/1000/1.2</f>
        <v>245</v>
      </c>
    </row>
    <row r="413" spans="2:11" x14ac:dyDescent="0.25">
      <c r="B413" s="40">
        <v>408</v>
      </c>
      <c r="C413" s="41" t="s">
        <v>439</v>
      </c>
      <c r="D413" s="40" t="s">
        <v>0</v>
      </c>
      <c r="E413" s="40">
        <v>1</v>
      </c>
      <c r="F413" s="29" t="s">
        <v>127</v>
      </c>
      <c r="G413" s="40" t="s">
        <v>106</v>
      </c>
      <c r="H413" s="40" t="s">
        <v>428</v>
      </c>
      <c r="I413" s="40" t="s">
        <v>428</v>
      </c>
      <c r="J413" s="40" t="s">
        <v>428</v>
      </c>
      <c r="K413" s="46">
        <f>207000/1.2/1000</f>
        <v>172.5</v>
      </c>
    </row>
    <row r="414" spans="2:11" x14ac:dyDescent="0.25">
      <c r="B414" s="27">
        <v>409</v>
      </c>
      <c r="C414" s="41" t="s">
        <v>440</v>
      </c>
      <c r="D414" s="40" t="s">
        <v>0</v>
      </c>
      <c r="E414" s="40">
        <v>2</v>
      </c>
      <c r="F414" s="29" t="s">
        <v>127</v>
      </c>
      <c r="G414" s="40" t="s">
        <v>106</v>
      </c>
      <c r="H414" s="40" t="s">
        <v>428</v>
      </c>
      <c r="I414" s="40" t="s">
        <v>428</v>
      </c>
      <c r="J414" s="40" t="s">
        <v>428</v>
      </c>
      <c r="K414" s="46">
        <f>197800/1.2/1000</f>
        <v>164.83333333333334</v>
      </c>
    </row>
    <row r="415" spans="2:11" x14ac:dyDescent="0.25">
      <c r="B415" s="40">
        <v>410</v>
      </c>
      <c r="C415" s="41" t="s">
        <v>441</v>
      </c>
      <c r="D415" s="40" t="s">
        <v>0</v>
      </c>
      <c r="E415" s="40">
        <v>1</v>
      </c>
      <c r="F415" s="29" t="s">
        <v>127</v>
      </c>
      <c r="G415" s="40" t="s">
        <v>106</v>
      </c>
      <c r="H415" s="40" t="s">
        <v>428</v>
      </c>
      <c r="I415" s="40" t="s">
        <v>428</v>
      </c>
      <c r="J415" s="40" t="s">
        <v>428</v>
      </c>
      <c r="K415" s="46">
        <f>178000/1.2/1000</f>
        <v>148.33333333333334</v>
      </c>
    </row>
    <row r="416" spans="2:11" x14ac:dyDescent="0.25">
      <c r="B416" s="27">
        <v>411</v>
      </c>
      <c r="C416" s="41" t="s">
        <v>442</v>
      </c>
      <c r="D416" s="40" t="s">
        <v>0</v>
      </c>
      <c r="E416" s="40">
        <v>3</v>
      </c>
      <c r="F416" s="29" t="s">
        <v>127</v>
      </c>
      <c r="G416" s="40" t="s">
        <v>106</v>
      </c>
      <c r="H416" s="40" t="s">
        <v>428</v>
      </c>
      <c r="I416" s="40" t="s">
        <v>428</v>
      </c>
      <c r="J416" s="40" t="s">
        <v>428</v>
      </c>
      <c r="K416" s="47">
        <f>15000/1.2/1000</f>
        <v>12.5</v>
      </c>
    </row>
    <row r="417" spans="2:11" x14ac:dyDescent="0.25">
      <c r="B417" s="40">
        <v>412</v>
      </c>
      <c r="C417" s="41" t="s">
        <v>443</v>
      </c>
      <c r="D417" s="40" t="s">
        <v>0</v>
      </c>
      <c r="E417" s="40">
        <v>6</v>
      </c>
      <c r="F417" s="29" t="s">
        <v>127</v>
      </c>
      <c r="G417" s="40" t="s">
        <v>106</v>
      </c>
      <c r="H417" s="40" t="s">
        <v>428</v>
      </c>
      <c r="I417" s="40" t="s">
        <v>428</v>
      </c>
      <c r="J417" s="40" t="s">
        <v>428</v>
      </c>
      <c r="K417" s="47">
        <f>42900/1.2/1000</f>
        <v>35.75</v>
      </c>
    </row>
    <row r="418" spans="2:11" x14ac:dyDescent="0.25">
      <c r="B418" s="27">
        <v>413</v>
      </c>
      <c r="C418" s="41" t="s">
        <v>444</v>
      </c>
      <c r="D418" s="40" t="s">
        <v>0</v>
      </c>
      <c r="E418" s="40">
        <v>2</v>
      </c>
      <c r="F418" s="29" t="s">
        <v>127</v>
      </c>
      <c r="G418" s="40" t="s">
        <v>106</v>
      </c>
      <c r="H418" s="40" t="s">
        <v>428</v>
      </c>
      <c r="I418" s="40" t="s">
        <v>428</v>
      </c>
      <c r="J418" s="40" t="s">
        <v>428</v>
      </c>
      <c r="K418" s="46">
        <f>37400/1.2/1000</f>
        <v>31.166666666666668</v>
      </c>
    </row>
    <row r="419" spans="2:11" x14ac:dyDescent="0.25">
      <c r="B419" s="40">
        <v>414</v>
      </c>
      <c r="C419" s="41" t="s">
        <v>14</v>
      </c>
      <c r="D419" s="40" t="s">
        <v>2</v>
      </c>
      <c r="E419" s="40">
        <v>12000</v>
      </c>
      <c r="F419" s="29" t="s">
        <v>35</v>
      </c>
      <c r="G419" s="41" t="s">
        <v>428</v>
      </c>
      <c r="H419" s="41" t="s">
        <v>428</v>
      </c>
      <c r="I419" s="41" t="s">
        <v>428</v>
      </c>
      <c r="J419" s="41" t="s">
        <v>445</v>
      </c>
      <c r="K419" s="51">
        <f>480*E419/1.2/1000</f>
        <v>4800</v>
      </c>
    </row>
    <row r="420" spans="2:11" x14ac:dyDescent="0.25">
      <c r="B420" s="27">
        <v>415</v>
      </c>
      <c r="C420" s="41" t="s">
        <v>73</v>
      </c>
      <c r="D420" s="40" t="s">
        <v>1</v>
      </c>
      <c r="E420" s="40">
        <v>2400</v>
      </c>
      <c r="F420" s="29" t="s">
        <v>35</v>
      </c>
      <c r="G420" s="41" t="s">
        <v>428</v>
      </c>
      <c r="H420" s="41" t="s">
        <v>428</v>
      </c>
      <c r="I420" s="41" t="s">
        <v>428</v>
      </c>
      <c r="J420" s="41" t="s">
        <v>445</v>
      </c>
      <c r="K420" s="51">
        <f>+E420*300/1.2/1000</f>
        <v>600</v>
      </c>
    </row>
    <row r="421" spans="2:11" x14ac:dyDescent="0.25">
      <c r="B421" s="40">
        <v>416</v>
      </c>
      <c r="C421" s="41" t="s">
        <v>429</v>
      </c>
      <c r="D421" s="40" t="s">
        <v>2</v>
      </c>
      <c r="E421" s="40">
        <v>200</v>
      </c>
      <c r="F421" s="29" t="s">
        <v>127</v>
      </c>
      <c r="G421" s="40" t="s">
        <v>106</v>
      </c>
      <c r="H421" s="40" t="s">
        <v>428</v>
      </c>
      <c r="I421" s="40" t="s">
        <v>428</v>
      </c>
      <c r="J421" s="40" t="s">
        <v>447</v>
      </c>
      <c r="K421" s="52">
        <f>1450*E421/1.2/1000</f>
        <v>241.66666666666669</v>
      </c>
    </row>
    <row r="422" spans="2:11" x14ac:dyDescent="0.25">
      <c r="B422" s="27">
        <v>417</v>
      </c>
      <c r="C422" s="41" t="s">
        <v>430</v>
      </c>
      <c r="D422" s="40" t="s">
        <v>2</v>
      </c>
      <c r="E422" s="40">
        <v>200</v>
      </c>
      <c r="F422" s="29" t="s">
        <v>127</v>
      </c>
      <c r="G422" s="40" t="s">
        <v>106</v>
      </c>
      <c r="H422" s="40" t="s">
        <v>428</v>
      </c>
      <c r="I422" s="40" t="s">
        <v>428</v>
      </c>
      <c r="J422" s="40" t="s">
        <v>447</v>
      </c>
      <c r="K422" s="52">
        <f>1530*E422/1.2/1000</f>
        <v>255</v>
      </c>
    </row>
    <row r="423" spans="2:11" x14ac:dyDescent="0.25">
      <c r="B423" s="40">
        <v>418</v>
      </c>
      <c r="C423" s="41" t="s">
        <v>446</v>
      </c>
      <c r="D423" s="40" t="s">
        <v>2</v>
      </c>
      <c r="E423" s="40">
        <v>200</v>
      </c>
      <c r="F423" s="29" t="s">
        <v>127</v>
      </c>
      <c r="G423" s="40" t="s">
        <v>106</v>
      </c>
      <c r="H423" s="40" t="s">
        <v>428</v>
      </c>
      <c r="I423" s="40" t="s">
        <v>428</v>
      </c>
      <c r="J423" s="40" t="s">
        <v>447</v>
      </c>
      <c r="K423" s="52">
        <f>1560*E423/1.2/1000</f>
        <v>260</v>
      </c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2024-04-01T09:54:51Z</cp:lastPrinted>
  <dcterms:created xsi:type="dcterms:W3CDTF">2018-02-01T10:19:54Z</dcterms:created>
  <dcterms:modified xsi:type="dcterms:W3CDTF">2024-06-17T09:49:42Z</dcterms:modified>
</cp:coreProperties>
</file>