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35" windowWidth="14640" windowHeight="8280"/>
  </bookViews>
  <sheets>
    <sheet name="PP for publication_1.07.2019" sheetId="1" r:id="rId1"/>
  </sheets>
  <definedNames>
    <definedName name="_xlnm._FilterDatabase" localSheetId="0" hidden="1">'PP for publication_1.07.2019'!$A$1:$A$430</definedName>
  </definedNames>
  <calcPr calcId="144525"/>
</workbook>
</file>

<file path=xl/calcChain.xml><?xml version="1.0" encoding="utf-8"?>
<calcChain xmlns="http://schemas.openxmlformats.org/spreadsheetml/2006/main">
  <c r="G37" i="1" l="1"/>
  <c r="G270" i="1"/>
  <c r="G125" i="1"/>
  <c r="G118" i="1"/>
  <c r="G262" i="1"/>
  <c r="G61" i="1" l="1"/>
  <c r="G324" i="1"/>
  <c r="G372" i="1" l="1"/>
  <c r="G63" i="1" l="1"/>
  <c r="G350" i="1" l="1"/>
  <c r="G360" i="1"/>
  <c r="G101" i="1" l="1"/>
  <c r="G105" i="1" l="1"/>
  <c r="G268" i="1"/>
  <c r="G264" i="1"/>
  <c r="G404" i="1" l="1"/>
  <c r="G367" i="1" l="1"/>
  <c r="G144" i="1" l="1"/>
  <c r="G253" i="1" l="1"/>
  <c r="G148" i="1"/>
  <c r="G50" i="1"/>
  <c r="G58" i="1" l="1"/>
  <c r="G62" i="1"/>
  <c r="G104" i="1" l="1"/>
  <c r="G247" i="1" l="1"/>
  <c r="G128" i="1" l="1"/>
  <c r="G256" i="1"/>
  <c r="G252" i="1" l="1"/>
  <c r="G32" i="1" l="1"/>
  <c r="G65" i="1"/>
  <c r="G261" i="1" l="1"/>
  <c r="G371" i="1" l="1"/>
  <c r="G349" i="1"/>
  <c r="G356" i="1"/>
  <c r="G358" i="1"/>
  <c r="G368" i="1"/>
  <c r="G362" i="1"/>
  <c r="G370" i="1"/>
  <c r="G366" i="1"/>
  <c r="G363" i="1"/>
  <c r="G369" i="1"/>
  <c r="G365" i="1"/>
  <c r="G364" i="1"/>
  <c r="G361" i="1"/>
  <c r="G359" i="1"/>
  <c r="G357" i="1"/>
  <c r="G354" i="1"/>
  <c r="G351" i="1"/>
  <c r="G335" i="1"/>
  <c r="G345" i="1"/>
  <c r="G323" i="1"/>
  <c r="G314" i="1"/>
  <c r="G316" i="1"/>
  <c r="G312" i="1"/>
  <c r="G311" i="1"/>
  <c r="G308" i="1"/>
  <c r="G306" i="1"/>
  <c r="G317" i="1"/>
  <c r="G321" i="1"/>
  <c r="G318" i="1"/>
  <c r="G325" i="1"/>
  <c r="G320" i="1"/>
  <c r="G319" i="1"/>
  <c r="G313" i="1"/>
  <c r="G310" i="1"/>
  <c r="G377" i="1"/>
  <c r="G378" i="1"/>
  <c r="G379" i="1"/>
  <c r="G380" i="1"/>
  <c r="G381" i="1"/>
  <c r="G382" i="1"/>
  <c r="G383" i="1"/>
  <c r="G386" i="1"/>
  <c r="G402" i="1"/>
  <c r="G385" i="1"/>
  <c r="G400" i="1"/>
  <c r="G391" i="1"/>
  <c r="G401" i="1"/>
  <c r="G397" i="1"/>
  <c r="G403" i="1"/>
  <c r="G396" i="1"/>
  <c r="G395" i="1"/>
  <c r="G388" i="1"/>
  <c r="G389" i="1"/>
  <c r="G392" i="1"/>
  <c r="G387" i="1" l="1"/>
  <c r="G336" i="1"/>
  <c r="G322" i="1"/>
  <c r="G393" i="1"/>
  <c r="G337" i="1"/>
  <c r="G75" i="1" l="1"/>
  <c r="G45" i="1"/>
  <c r="G44" i="1"/>
  <c r="G135" i="1"/>
  <c r="G129" i="1"/>
  <c r="G90" i="1"/>
  <c r="G254" i="1" l="1"/>
  <c r="G88" i="1"/>
  <c r="G251" i="1" l="1"/>
  <c r="G70" i="1" l="1"/>
  <c r="G107" i="1" l="1"/>
  <c r="G51" i="1" l="1"/>
  <c r="G127" i="1"/>
  <c r="G248" i="1" l="1"/>
  <c r="G259" i="1"/>
  <c r="G102" i="1" l="1"/>
  <c r="G263" i="1" l="1"/>
  <c r="G267" i="1" l="1"/>
  <c r="G48" i="1" l="1"/>
  <c r="G250" i="1"/>
  <c r="G258" i="1"/>
  <c r="G143" i="1"/>
  <c r="G333" i="1" l="1"/>
  <c r="G399" i="1" l="1"/>
  <c r="G346" i="1" l="1"/>
  <c r="G343" i="1"/>
  <c r="G342" i="1"/>
  <c r="G341" i="1"/>
  <c r="G340" i="1"/>
  <c r="G339" i="1"/>
  <c r="G334" i="1"/>
  <c r="G332" i="1"/>
  <c r="G329" i="1"/>
  <c r="G328" i="1"/>
  <c r="G326" i="1"/>
  <c r="G315" i="1" l="1"/>
  <c r="G103" i="1" l="1"/>
  <c r="G246" i="1" l="1"/>
  <c r="G99" i="1"/>
  <c r="G241" i="1" l="1"/>
  <c r="G245" i="1" l="1"/>
  <c r="G244" i="1" l="1"/>
  <c r="G243" i="1" l="1"/>
  <c r="G242" i="1"/>
  <c r="G69" i="1" l="1"/>
  <c r="G100" i="1" l="1"/>
  <c r="G309" i="1" l="1"/>
  <c r="G89" i="1" l="1"/>
  <c r="G240" i="1"/>
  <c r="G141" i="1" l="1"/>
  <c r="G137" i="1"/>
  <c r="G139" i="1"/>
  <c r="G384" i="1" l="1"/>
  <c r="G331" i="1"/>
  <c r="G327" i="1"/>
  <c r="G307" i="1"/>
  <c r="G78" i="1"/>
  <c r="G375" i="1" l="1"/>
  <c r="G233" i="1" l="1"/>
  <c r="G234" i="1"/>
  <c r="G235" i="1"/>
  <c r="G236" i="1"/>
  <c r="G237" i="1"/>
  <c r="G238" i="1"/>
  <c r="G239" i="1"/>
  <c r="G232" i="1"/>
  <c r="G131" i="1"/>
  <c r="G95" i="1" l="1"/>
  <c r="G66" i="1"/>
  <c r="G60" i="1" l="1"/>
  <c r="G35" i="1"/>
  <c r="G54" i="1"/>
  <c r="G149" i="1" l="1"/>
  <c r="G122" i="1" l="1"/>
  <c r="G81" i="1"/>
  <c r="G59" i="1"/>
  <c r="G41" i="1"/>
  <c r="G97" i="1" l="1"/>
  <c r="G344" i="1" l="1"/>
  <c r="G86" i="1" l="1"/>
  <c r="G93" i="1" l="1"/>
  <c r="G96" i="1" l="1"/>
  <c r="G216" i="1"/>
  <c r="G376" i="1" l="1"/>
  <c r="G67" i="1"/>
  <c r="G217" i="1" l="1"/>
  <c r="G215" i="1"/>
  <c r="G214" i="1"/>
  <c r="G213" i="1"/>
  <c r="G33" i="1"/>
  <c r="G94" i="1"/>
  <c r="G46" i="1" l="1"/>
  <c r="G211" i="1" l="1"/>
  <c r="G87" i="1" l="1"/>
  <c r="G210" i="1" l="1"/>
  <c r="G209" i="1" l="1"/>
  <c r="G205" i="1" l="1"/>
  <c r="G206" i="1"/>
  <c r="G207" i="1"/>
  <c r="G208" i="1"/>
  <c r="G212" i="1"/>
  <c r="G201" i="1" l="1"/>
  <c r="G200" i="1"/>
  <c r="G199" i="1"/>
  <c r="G198" i="1"/>
  <c r="G197" i="1"/>
  <c r="G83" i="1" l="1"/>
  <c r="G13" i="1"/>
  <c r="G202" i="1" l="1"/>
  <c r="G430" i="1" l="1"/>
  <c r="G429" i="1"/>
  <c r="G427" i="1"/>
  <c r="G204" i="1" l="1"/>
  <c r="G203" i="1"/>
  <c r="G84" i="1" l="1"/>
  <c r="G79" i="1"/>
  <c r="G173" i="1"/>
  <c r="G172" i="1"/>
  <c r="G80" i="1" l="1"/>
  <c r="G73" i="1" l="1"/>
  <c r="G170" i="1" l="1"/>
  <c r="G169" i="1" l="1"/>
  <c r="G168" i="1"/>
  <c r="G167" i="1"/>
  <c r="G166" i="1"/>
  <c r="G150" i="1"/>
  <c r="G165" i="1"/>
  <c r="G352" i="1"/>
  <c r="G74" i="1" l="1"/>
  <c r="G92" i="1"/>
  <c r="G85" i="1"/>
  <c r="G117" i="1"/>
  <c r="G164" i="1" l="1"/>
  <c r="G28" i="1"/>
  <c r="G297" i="1"/>
  <c r="G163" i="1"/>
  <c r="G390" i="1" l="1"/>
  <c r="G398" i="1"/>
  <c r="G91" i="1" l="1"/>
  <c r="G43" i="1"/>
  <c r="G42" i="1"/>
  <c r="G162" i="1" l="1"/>
  <c r="G161" i="1"/>
  <c r="G160" i="1"/>
  <c r="G159" i="1"/>
  <c r="G296" i="1"/>
  <c r="G116" i="1"/>
  <c r="G158" i="1"/>
  <c r="G295" i="1"/>
  <c r="G18" i="1"/>
  <c r="G294" i="1"/>
  <c r="G157" i="1"/>
  <c r="G17" i="1"/>
  <c r="G156" i="1"/>
  <c r="G68" i="1"/>
  <c r="G293" i="1" l="1"/>
  <c r="G155" i="1" l="1"/>
  <c r="G292" i="1" l="1"/>
  <c r="G196" i="1" l="1"/>
  <c r="G291" i="1" l="1"/>
  <c r="G290" i="1"/>
  <c r="G289" i="1"/>
  <c r="G19" i="1" l="1"/>
  <c r="G119" i="1"/>
  <c r="G136" i="1"/>
  <c r="G27" i="1"/>
  <c r="G195" i="1" l="1"/>
  <c r="G26" i="1"/>
  <c r="G30" i="1"/>
  <c r="G192" i="1" l="1"/>
  <c r="G193" i="1"/>
  <c r="G194" i="1"/>
  <c r="G305" i="1"/>
  <c r="G304" i="1"/>
  <c r="G29" i="1"/>
  <c r="G16" i="1"/>
  <c r="G191" i="1" l="1"/>
  <c r="G190" i="1"/>
  <c r="G288" i="1"/>
  <c r="G287" i="1"/>
  <c r="G286" i="1"/>
  <c r="G189" i="1"/>
  <c r="G15" i="1"/>
  <c r="G25" i="1"/>
  <c r="G21" i="1" l="1"/>
  <c r="G22" i="1"/>
  <c r="G23" i="1"/>
  <c r="G14" i="1"/>
  <c r="G24" i="1"/>
  <c r="G20" i="1"/>
  <c r="G179" i="1" l="1"/>
  <c r="G180" i="1"/>
  <c r="G271" i="1"/>
  <c r="G272" i="1"/>
  <c r="G273" i="1"/>
  <c r="G274" i="1"/>
  <c r="G275" i="1"/>
  <c r="G276" i="1"/>
  <c r="G277" i="1"/>
  <c r="G177" i="1"/>
  <c r="G178" i="1"/>
  <c r="G176" i="1"/>
  <c r="G121" i="1"/>
  <c r="G115" i="1"/>
  <c r="G77" i="1"/>
  <c r="G120" i="1"/>
</calcChain>
</file>

<file path=xl/sharedStrings.xml><?xml version="1.0" encoding="utf-8"?>
<sst xmlns="http://schemas.openxmlformats.org/spreadsheetml/2006/main" count="1795" uniqueCount="440">
  <si>
    <t xml:space="preserve">Հաստատում եմ՝ </t>
  </si>
  <si>
    <t>ՀՏԶՀ գործադիր տնօրեն Ա. Կիրակոսյան</t>
  </si>
  <si>
    <t xml:space="preserve">ՊԵՏԱԿԱՆ ԲՅՈՒՋԵԻ ՄԻՋՈՑՆԵՐԻ ՀԱՇՎԻՆ ԿԱՏԱՐՎԵԼԻՔ </t>
  </si>
  <si>
    <t>ԳՆՈՒՄՆԵՐԻ ՊԼԱՆԻ ՓՈՓՈԽՈՒԹՅՈՒՆ</t>
  </si>
  <si>
    <t> Պատվիրատուն՝  Հայաստանի տարածքային զարգացման հիմնադրամ</t>
  </si>
  <si>
    <t>Գնման առարկայի</t>
  </si>
  <si>
    <t>Գնման ձևը</t>
  </si>
  <si>
    <t>Չափի միավորը</t>
  </si>
  <si>
    <t>Միավորի գինը</t>
  </si>
  <si>
    <t>Քանակը</t>
  </si>
  <si>
    <t>Գումարը</t>
  </si>
  <si>
    <t>միջանցիկ ծածկագիրը` ըստ ԳՄԱ</t>
  </si>
  <si>
    <t>անվանումը</t>
  </si>
  <si>
    <t>(հազ. դրամ)</t>
  </si>
  <si>
    <t>դասակարգման</t>
  </si>
  <si>
    <t>ԳՀ</t>
  </si>
  <si>
    <t>դրամ</t>
  </si>
  <si>
    <t>Ծրագրի անվանումը՝ Հայաստանի Հանրապետության մարզերում առաջնահերթ լուծում պահանջող հիմնախնդիրների լուծման ուղղությամբ իրականացվելիք աշխատանքներ</t>
  </si>
  <si>
    <t xml:space="preserve">Աշխատանքներ </t>
  </si>
  <si>
    <t>*</t>
  </si>
  <si>
    <t>Ճանապարհների վերանորոգման աշխատանքներ</t>
  </si>
  <si>
    <t>հեղինակային հսկողության ծառայություններ</t>
  </si>
  <si>
    <t>98111140/2</t>
  </si>
  <si>
    <t>98111140/3</t>
  </si>
  <si>
    <t>98111140/4</t>
  </si>
  <si>
    <t>98111140/5</t>
  </si>
  <si>
    <t>98111140/6</t>
  </si>
  <si>
    <t>98111140/7</t>
  </si>
  <si>
    <t>98111140/8</t>
  </si>
  <si>
    <t>98111140/9</t>
  </si>
  <si>
    <t>98111140/10</t>
  </si>
  <si>
    <t>98111140/11</t>
  </si>
  <si>
    <t>98111140/12</t>
  </si>
  <si>
    <t>98111140/13</t>
  </si>
  <si>
    <t>98111140/14</t>
  </si>
  <si>
    <t>98111140/15</t>
  </si>
  <si>
    <t>98111140/16</t>
  </si>
  <si>
    <t>98111140/17</t>
  </si>
  <si>
    <t>98111140/18</t>
  </si>
  <si>
    <t>98111140/19</t>
  </si>
  <si>
    <t>98111140/20</t>
  </si>
  <si>
    <t>98111140/21</t>
  </si>
  <si>
    <t>փողոցային կահույքի տեղադրում</t>
  </si>
  <si>
    <t>ՄԱ</t>
  </si>
  <si>
    <t>ծառայություններ</t>
  </si>
  <si>
    <t>անձրևաջրերի հեռացման խողովակաշարերի կառուցման աշխատանքներ</t>
  </si>
  <si>
    <t>45231177/2</t>
  </si>
  <si>
    <t>45231127/1</t>
  </si>
  <si>
    <t>45231126/1</t>
  </si>
  <si>
    <t>45231144/1</t>
  </si>
  <si>
    <t>ոռոգման խողովակաշարերի կառուցման աշխատանքներ</t>
  </si>
  <si>
    <t>ջրամատակարարման խողովակաշարերի հետ կապված աշխատանքներ</t>
  </si>
  <si>
    <t>կոյուղու հետ կապված աշխատանքներ</t>
  </si>
  <si>
    <t>շինարարական աշխատանքներ դպրոցների համար</t>
  </si>
  <si>
    <t>տանիքների վերանորոգման աշխատանքներ</t>
  </si>
  <si>
    <t>ԲՄ</t>
  </si>
  <si>
    <t>45231131/4</t>
  </si>
  <si>
    <t>98111140/22</t>
  </si>
  <si>
    <t>71351540/1</t>
  </si>
  <si>
    <t>տեխնիկական վերահսկողության ծառայություններ</t>
  </si>
  <si>
    <t>ընդհանուր շինարարական աշխատանքներ</t>
  </si>
  <si>
    <t>45221142/1</t>
  </si>
  <si>
    <t>98111140/23</t>
  </si>
  <si>
    <t>71351540/2</t>
  </si>
  <si>
    <t>45231144/2</t>
  </si>
  <si>
    <t>45231131/5</t>
  </si>
  <si>
    <t>45231131/6</t>
  </si>
  <si>
    <t>71351540/3</t>
  </si>
  <si>
    <t>71351540/4</t>
  </si>
  <si>
    <t>71351540/5</t>
  </si>
  <si>
    <t>71351540/6</t>
  </si>
  <si>
    <t>71351540/7</t>
  </si>
  <si>
    <t>71351540/8</t>
  </si>
  <si>
    <t>98111140/24</t>
  </si>
  <si>
    <t>Ենթակայանների տեղադրման աշխատանքներ</t>
  </si>
  <si>
    <t>98111140/25</t>
  </si>
  <si>
    <t>45261124/2</t>
  </si>
  <si>
    <t>98111140/26</t>
  </si>
  <si>
    <t>98111140/27</t>
  </si>
  <si>
    <t>98111140/28</t>
  </si>
  <si>
    <t>98111140/29</t>
  </si>
  <si>
    <t>98111140/30</t>
  </si>
  <si>
    <t>98111140/31</t>
  </si>
  <si>
    <t>98111140/32</t>
  </si>
  <si>
    <t>98111140/33</t>
  </si>
  <si>
    <t>98111140/34</t>
  </si>
  <si>
    <t>98111140/35</t>
  </si>
  <si>
    <t>98111140/36</t>
  </si>
  <si>
    <t>71351540/9</t>
  </si>
  <si>
    <t>71351540/10</t>
  </si>
  <si>
    <t>71351540/11</t>
  </si>
  <si>
    <t>71351540/12</t>
  </si>
  <si>
    <t>71351540/13</t>
  </si>
  <si>
    <t>71351540/14</t>
  </si>
  <si>
    <t>71351540/15</t>
  </si>
  <si>
    <t>45211229/3</t>
  </si>
  <si>
    <t>45211229/4</t>
  </si>
  <si>
    <t>արտեզյան ջրերի խորքային հորերի հորատում</t>
  </si>
  <si>
    <t>98111140/37</t>
  </si>
  <si>
    <t>98111140/38</t>
  </si>
  <si>
    <t>71351540/16</t>
  </si>
  <si>
    <t>71351540/17</t>
  </si>
  <si>
    <t>71351540/18</t>
  </si>
  <si>
    <t>71351540/19</t>
  </si>
  <si>
    <t>71351540/20</t>
  </si>
  <si>
    <t>71351540/21</t>
  </si>
  <si>
    <t>71351540/22</t>
  </si>
  <si>
    <t>71351540/23</t>
  </si>
  <si>
    <t>71351540/24</t>
  </si>
  <si>
    <t>71351540/25</t>
  </si>
  <si>
    <t>71351540/26</t>
  </si>
  <si>
    <t>71351540/27</t>
  </si>
  <si>
    <t>71351540/29</t>
  </si>
  <si>
    <t>71351540/31</t>
  </si>
  <si>
    <t>71351540/32</t>
  </si>
  <si>
    <t>71351540/33</t>
  </si>
  <si>
    <t>71351540/34</t>
  </si>
  <si>
    <t>71351540/35</t>
  </si>
  <si>
    <t>98111140/39</t>
  </si>
  <si>
    <t>71351540/39</t>
  </si>
  <si>
    <t>71351540/40</t>
  </si>
  <si>
    <t>98111140/40</t>
  </si>
  <si>
    <t>98111140/41</t>
  </si>
  <si>
    <t>98111140/42</t>
  </si>
  <si>
    <t>98111140/43</t>
  </si>
  <si>
    <t>98111140/44</t>
  </si>
  <si>
    <t>շինարարական աշխատանքներ ջրային ուղիների համար</t>
  </si>
  <si>
    <t>45261124/3</t>
  </si>
  <si>
    <t>45211229/5</t>
  </si>
  <si>
    <t>98111140/45</t>
  </si>
  <si>
    <t>Շինարարական աշխատանքներ մանկապարտեզների համար</t>
  </si>
  <si>
    <t>45211229/512</t>
  </si>
  <si>
    <t>45211229/510</t>
  </si>
  <si>
    <t>45211229/511</t>
  </si>
  <si>
    <t>45231133/501</t>
  </si>
  <si>
    <t>պոմպային կայանների կառուցման աշխատանքներ</t>
  </si>
  <si>
    <t>Շենքերի, շինությունների ընթացիկ նորոգման աշխատանքներ</t>
  </si>
  <si>
    <t>45461100/501</t>
  </si>
  <si>
    <t>Ծրագրի անվանումը՝ Հայաստանի Հանրապետության ք․ Երևանում  շենքերի, շինությունների վերանորոգման և արդիականացման ուղղությամբ իրականացվելիք աշխատանքներ</t>
  </si>
  <si>
    <t>շենքերի, շինությունների ընթացիկ նորոգման աշխատանքներ</t>
  </si>
  <si>
    <t>45461100/502</t>
  </si>
  <si>
    <t>45211229/513</t>
  </si>
  <si>
    <t>45211229/514</t>
  </si>
  <si>
    <t>45211229/503</t>
  </si>
  <si>
    <t>45211229/504</t>
  </si>
  <si>
    <t>45231131/528</t>
  </si>
  <si>
    <t>71351540/613</t>
  </si>
  <si>
    <t>71351540/633</t>
  </si>
  <si>
    <t>71351540/624</t>
  </si>
  <si>
    <t>71351540/522</t>
  </si>
  <si>
    <t>45211229/515</t>
  </si>
  <si>
    <t>45611100/501</t>
  </si>
  <si>
    <t>45611100/502</t>
  </si>
  <si>
    <t>կրթական օբյեկտների հիմնանորոգում</t>
  </si>
  <si>
    <t>71351540/615</t>
  </si>
  <si>
    <t>45211228/501</t>
  </si>
  <si>
    <t>45231131/524</t>
  </si>
  <si>
    <t>45231131/534</t>
  </si>
  <si>
    <t>45231131/525</t>
  </si>
  <si>
    <t>45241160/501</t>
  </si>
  <si>
    <t>ներտնտեսային ոռոգման ցանցերի վերակառուցում</t>
  </si>
  <si>
    <t>վերելակների վերանորոգման ― պահպանման ծառայություններ</t>
  </si>
  <si>
    <t>50751100/502</t>
  </si>
  <si>
    <t>45231131/521</t>
  </si>
  <si>
    <t>45231131/531</t>
  </si>
  <si>
    <t>45231127/501</t>
  </si>
  <si>
    <t>71351540/558</t>
  </si>
  <si>
    <t>45241160/502</t>
  </si>
  <si>
    <t>45231131/537</t>
  </si>
  <si>
    <t>45231144/503</t>
  </si>
  <si>
    <t>45261124/526</t>
  </si>
  <si>
    <t>45231131/512</t>
  </si>
  <si>
    <t>45231131/511</t>
  </si>
  <si>
    <t>45211228/502</t>
  </si>
  <si>
    <t>71351540/523</t>
  </si>
  <si>
    <t>71351540/524</t>
  </si>
  <si>
    <t>71351540/525</t>
  </si>
  <si>
    <t>71351540/526</t>
  </si>
  <si>
    <t>71351540/527</t>
  </si>
  <si>
    <t>71351540/528</t>
  </si>
  <si>
    <t>71351540/529</t>
  </si>
  <si>
    <t>71351540/530</t>
  </si>
  <si>
    <t>71351540/531</t>
  </si>
  <si>
    <t>71351540/533</t>
  </si>
  <si>
    <t>71351540/535</t>
  </si>
  <si>
    <t>71351540/537</t>
  </si>
  <si>
    <t>71351540/538</t>
  </si>
  <si>
    <t>71351540/539</t>
  </si>
  <si>
    <t>71351540/540</t>
  </si>
  <si>
    <t>71351540/541</t>
  </si>
  <si>
    <t>71351540/543</t>
  </si>
  <si>
    <t>71351540/544</t>
  </si>
  <si>
    <t>71351540/545</t>
  </si>
  <si>
    <t>71351540/546</t>
  </si>
  <si>
    <t>45231131/509</t>
  </si>
  <si>
    <t>45231131/539</t>
  </si>
  <si>
    <t>45461100/503</t>
  </si>
  <si>
    <t>45231131/543</t>
  </si>
  <si>
    <t>45211229/516</t>
  </si>
  <si>
    <t>45231131/544</t>
  </si>
  <si>
    <t>45261124/503</t>
  </si>
  <si>
    <t xml:space="preserve">45231131/508 </t>
  </si>
  <si>
    <t>45231131/520</t>
  </si>
  <si>
    <t>98111140/46</t>
  </si>
  <si>
    <t>71351540/605</t>
  </si>
  <si>
    <t>71351540/606</t>
  </si>
  <si>
    <t>98111140/47</t>
  </si>
  <si>
    <t>45231126/511</t>
  </si>
  <si>
    <t>45231131/515</t>
  </si>
  <si>
    <t>45211228/503</t>
  </si>
  <si>
    <t>45221142/503</t>
  </si>
  <si>
    <t>ՀԲՄ</t>
  </si>
  <si>
    <t>45261124/504</t>
  </si>
  <si>
    <t>98111140/48</t>
  </si>
  <si>
    <t>98111140/49</t>
  </si>
  <si>
    <t>98111140/50</t>
  </si>
  <si>
    <t>98111140/51</t>
  </si>
  <si>
    <t>45211229/517</t>
  </si>
  <si>
    <t>45231131/545</t>
  </si>
  <si>
    <t>45231131/546</t>
  </si>
  <si>
    <t>45211229/518</t>
  </si>
  <si>
    <t>98111140/52</t>
  </si>
  <si>
    <t>98111140/53</t>
  </si>
  <si>
    <t>98111140/54</t>
  </si>
  <si>
    <t>98111140/55</t>
  </si>
  <si>
    <t>98111140/56</t>
  </si>
  <si>
    <t>45211228/504</t>
  </si>
  <si>
    <t>45231131/547</t>
  </si>
  <si>
    <t>45231131/548</t>
  </si>
  <si>
    <t>98111140/57</t>
  </si>
  <si>
    <t>98111140/58</t>
  </si>
  <si>
    <t>45231131/523</t>
  </si>
  <si>
    <t>71351540/604</t>
  </si>
  <si>
    <t>45231126/512</t>
  </si>
  <si>
    <t>45231131/550</t>
  </si>
  <si>
    <t>45231131/551</t>
  </si>
  <si>
    <t>98111140/59</t>
  </si>
  <si>
    <t>98111140/60</t>
  </si>
  <si>
    <t>98111140/61</t>
  </si>
  <si>
    <t>98111140/62</t>
  </si>
  <si>
    <t>98111140/63</t>
  </si>
  <si>
    <t>45231126/506</t>
  </si>
  <si>
    <t xml:space="preserve">ոռոգման խողովակաշարերի կառուցման աշխատանքներ </t>
  </si>
  <si>
    <t>45231144/506</t>
  </si>
  <si>
    <t>45231131/7</t>
  </si>
  <si>
    <t>45231131/501</t>
  </si>
  <si>
    <t>45221142/504</t>
  </si>
  <si>
    <t>71351540/596</t>
  </si>
  <si>
    <t>45231126/513</t>
  </si>
  <si>
    <t>98111140/64</t>
  </si>
  <si>
    <t>71351540/547</t>
  </si>
  <si>
    <t>տեխնիկական հսկողության ծառայություններ</t>
  </si>
  <si>
    <t>71351540/552</t>
  </si>
  <si>
    <t>71351540/553</t>
  </si>
  <si>
    <t>71351540/555</t>
  </si>
  <si>
    <t>71351540/557</t>
  </si>
  <si>
    <t>71351540/559</t>
  </si>
  <si>
    <t>71351540/561</t>
  </si>
  <si>
    <t>71351540/562</t>
  </si>
  <si>
    <t>71351540/567</t>
  </si>
  <si>
    <t>71351540/568</t>
  </si>
  <si>
    <t>71351540/569</t>
  </si>
  <si>
    <t>71351540/570</t>
  </si>
  <si>
    <t>71351540/571</t>
  </si>
  <si>
    <t>71351540/572</t>
  </si>
  <si>
    <t>71351540/573</t>
  </si>
  <si>
    <t>71351540/574</t>
  </si>
  <si>
    <t>71351540/575</t>
  </si>
  <si>
    <t>71351540/576</t>
  </si>
  <si>
    <t>71351540/577</t>
  </si>
  <si>
    <t>71351540/578</t>
  </si>
  <si>
    <t>71351540/579</t>
  </si>
  <si>
    <t>71351540/580</t>
  </si>
  <si>
    <t>71351540/581</t>
  </si>
  <si>
    <t>45231131/552</t>
  </si>
  <si>
    <t>45221117/502</t>
  </si>
  <si>
    <t>կամուրջների վերանորոգման շինարարական աշխատանքներեր</t>
  </si>
  <si>
    <t>45231144/507</t>
  </si>
  <si>
    <t>45231131/533</t>
  </si>
  <si>
    <t>98111140/65</t>
  </si>
  <si>
    <t>45231131/522</t>
  </si>
  <si>
    <t>98111140/66</t>
  </si>
  <si>
    <t>98111140/67</t>
  </si>
  <si>
    <t>98111140/68</t>
  </si>
  <si>
    <t>98111140/69</t>
  </si>
  <si>
    <t>98111140/70</t>
  </si>
  <si>
    <t>98111140/71</t>
  </si>
  <si>
    <t>98111140/72</t>
  </si>
  <si>
    <t>98111140/73</t>
  </si>
  <si>
    <t>45211229/501</t>
  </si>
  <si>
    <t>45221142/502</t>
  </si>
  <si>
    <t>45231144/501</t>
  </si>
  <si>
    <t>45261124/501</t>
  </si>
  <si>
    <t>98111140/74</t>
  </si>
  <si>
    <t>98111140/75</t>
  </si>
  <si>
    <t>98111140/76</t>
  </si>
  <si>
    <t>98111140/77</t>
  </si>
  <si>
    <t>98111140/78</t>
  </si>
  <si>
    <t>45221117/501</t>
  </si>
  <si>
    <t>45231126/505</t>
  </si>
  <si>
    <t>45231131/535</t>
  </si>
  <si>
    <t>98111140/79</t>
  </si>
  <si>
    <t>98111140/80</t>
  </si>
  <si>
    <t>98111140/81</t>
  </si>
  <si>
    <t>98111140/82</t>
  </si>
  <si>
    <t>98111140/83</t>
  </si>
  <si>
    <t>98111140/84</t>
  </si>
  <si>
    <t>98111140/85</t>
  </si>
  <si>
    <t>98111140/86</t>
  </si>
  <si>
    <t>71351540/593</t>
  </si>
  <si>
    <t>71351540/502</t>
  </si>
  <si>
    <t>71351540/601</t>
  </si>
  <si>
    <t>71351540/617</t>
  </si>
  <si>
    <t>98111140/87</t>
  </si>
  <si>
    <t>45261124/522</t>
  </si>
  <si>
    <t>98111140/88</t>
  </si>
  <si>
    <t>71351540/505</t>
  </si>
  <si>
    <t>98111140/89</t>
  </si>
  <si>
    <t>98111140/90</t>
  </si>
  <si>
    <t>98111140/98</t>
  </si>
  <si>
    <t>98111140/592</t>
  </si>
  <si>
    <t>98111140/593</t>
  </si>
  <si>
    <t>98111140/594</t>
  </si>
  <si>
    <t>98111140/595</t>
  </si>
  <si>
    <t>98111140/596</t>
  </si>
  <si>
    <t>98111140/597</t>
  </si>
  <si>
    <t>98111140/582</t>
  </si>
  <si>
    <t>98111140/583</t>
  </si>
  <si>
    <t>98111140/584</t>
  </si>
  <si>
    <t>98111140/585</t>
  </si>
  <si>
    <t>98111140/600</t>
  </si>
  <si>
    <t>98111140/603</t>
  </si>
  <si>
    <t>98111140/604</t>
  </si>
  <si>
    <t>98111140/605</t>
  </si>
  <si>
    <t>71351540/582</t>
  </si>
  <si>
    <t>71351540/583</t>
  </si>
  <si>
    <t>71351540/584</t>
  </si>
  <si>
    <t>79531100/2</t>
  </si>
  <si>
    <t>գրավոր թարգմանության ծառայություններ</t>
  </si>
  <si>
    <t>98111140/113</t>
  </si>
  <si>
    <t>98111140/606</t>
  </si>
  <si>
    <t>98111140/607</t>
  </si>
  <si>
    <t>98111140/608</t>
  </si>
  <si>
    <t>98111140/609</t>
  </si>
  <si>
    <t>98111140/610</t>
  </si>
  <si>
    <t>98111140/611</t>
  </si>
  <si>
    <t>98111140/612</t>
  </si>
  <si>
    <t>71351540/511</t>
  </si>
  <si>
    <t>71351540/634</t>
  </si>
  <si>
    <t>71351540/585</t>
  </si>
  <si>
    <t>45261124/527</t>
  </si>
  <si>
    <t>98111140/530</t>
  </si>
  <si>
    <t>45231177/502</t>
  </si>
  <si>
    <t>45211228/505</t>
  </si>
  <si>
    <t>45231131/527</t>
  </si>
  <si>
    <t>45241138/501</t>
  </si>
  <si>
    <t>45211229/509</t>
  </si>
  <si>
    <t>45231131/16</t>
  </si>
  <si>
    <t>71351540/536</t>
  </si>
  <si>
    <t>71351540/627</t>
  </si>
  <si>
    <t>71351540/518</t>
  </si>
  <si>
    <t>71351540/621</t>
  </si>
  <si>
    <t>71351540/622</t>
  </si>
  <si>
    <t>71351540/623</t>
  </si>
  <si>
    <t>71351540/626</t>
  </si>
  <si>
    <t>71351540/628</t>
  </si>
  <si>
    <t>71351540/629</t>
  </si>
  <si>
    <t>71351540/635</t>
  </si>
  <si>
    <t>71351540/630</t>
  </si>
  <si>
    <t>71351540/632</t>
  </si>
  <si>
    <t>71351540/636</t>
  </si>
  <si>
    <t>71351540/638</t>
  </si>
  <si>
    <t>71351540/639</t>
  </si>
  <si>
    <t>71351540/625</t>
  </si>
  <si>
    <t>71351540/618</t>
  </si>
  <si>
    <t>71351540/637</t>
  </si>
  <si>
    <t>71351540/619</t>
  </si>
  <si>
    <t>71351540/608</t>
  </si>
  <si>
    <t>71351540/506</t>
  </si>
  <si>
    <t>71351540/507</t>
  </si>
  <si>
    <t>71351540/509</t>
  </si>
  <si>
    <t>71351540/515</t>
  </si>
  <si>
    <t>71351540/516</t>
  </si>
  <si>
    <t>71351540/521</t>
  </si>
  <si>
    <t>71351540/514</t>
  </si>
  <si>
    <t>71351540/517</t>
  </si>
  <si>
    <t>71351540/513</t>
  </si>
  <si>
    <t>71351540/501</t>
  </si>
  <si>
    <t>71351540/503</t>
  </si>
  <si>
    <t>71351540/508</t>
  </si>
  <si>
    <t>71351540/512</t>
  </si>
  <si>
    <t>71351540/510</t>
  </si>
  <si>
    <t>71351540/519</t>
  </si>
  <si>
    <t>45231126/14</t>
  </si>
  <si>
    <t>45211122/1</t>
  </si>
  <si>
    <t>զվարճանքի այգիների կառուցման աշխատանքներ</t>
  </si>
  <si>
    <t>45231216/501</t>
  </si>
  <si>
    <t>45231126/515</t>
  </si>
  <si>
    <t>45231131/553</t>
  </si>
  <si>
    <t>98111140/118</t>
  </si>
  <si>
    <t>45231126/516</t>
  </si>
  <si>
    <t>45231131/554</t>
  </si>
  <si>
    <t>45231131/556</t>
  </si>
  <si>
    <t>45231131/557</t>
  </si>
  <si>
    <t>45231131/55</t>
  </si>
  <si>
    <t>45261124/505</t>
  </si>
  <si>
    <t>45221142/5</t>
  </si>
  <si>
    <t>45221142/6</t>
  </si>
  <si>
    <t>45231131/559</t>
  </si>
  <si>
    <t>45231131/560</t>
  </si>
  <si>
    <t>45241160/503</t>
  </si>
  <si>
    <t>45241160/504</t>
  </si>
  <si>
    <t>45241160/505</t>
  </si>
  <si>
    <t>45231131/558</t>
  </si>
  <si>
    <t>45261133/501</t>
  </si>
  <si>
    <t>45261148/501</t>
  </si>
  <si>
    <t>71351540/586</t>
  </si>
  <si>
    <t>71351540/587</t>
  </si>
  <si>
    <t>71351540/588</t>
  </si>
  <si>
    <t>71351540/589</t>
  </si>
  <si>
    <t>71351540/590</t>
  </si>
  <si>
    <t>71351540/591</t>
  </si>
  <si>
    <t>71351540/592</t>
  </si>
  <si>
    <t>71351540/597</t>
  </si>
  <si>
    <t>71351540/598</t>
  </si>
  <si>
    <t>71351540/599</t>
  </si>
  <si>
    <t>71351540/600</t>
  </si>
  <si>
    <t>71351540/602</t>
  </si>
  <si>
    <t>71351540/603</t>
  </si>
  <si>
    <t>71351540/607</t>
  </si>
  <si>
    <t>71351540/609</t>
  </si>
  <si>
    <t>71351540/610</t>
  </si>
  <si>
    <t>71351540/631</t>
  </si>
  <si>
    <t>71351540/640</t>
  </si>
  <si>
    <t>71351540/641</t>
  </si>
  <si>
    <t>45221142/7</t>
  </si>
  <si>
    <r>
      <t>ստորգետնյա</t>
    </r>
    <r>
      <rPr>
        <b/>
        <sz val="10"/>
        <rFont val="Arial"/>
        <family val="2"/>
      </rPr>
      <t xml:space="preserve"> </t>
    </r>
    <r>
      <rPr>
        <b/>
        <sz val="10"/>
        <rFont val="Sylfaen"/>
        <family val="1"/>
      </rPr>
      <t>հորատման</t>
    </r>
    <r>
      <rPr>
        <b/>
        <sz val="10"/>
        <rFont val="Arial"/>
        <family val="2"/>
      </rPr>
      <t xml:space="preserve"> </t>
    </r>
    <r>
      <rPr>
        <b/>
        <sz val="10"/>
        <rFont val="Sylfaen"/>
        <family val="1"/>
      </rPr>
      <t>աշխատանքներ</t>
    </r>
  </si>
  <si>
    <t>71351540/520</t>
  </si>
  <si>
    <t>98111140/615</t>
  </si>
  <si>
    <t>09.07.2019թ.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</si>
</sst>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Times Armenian"/>
      <family val="1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Sylfaen"/>
      <family val="1"/>
    </font>
    <font>
      <b/>
      <sz val="10"/>
      <color rgb="FFFF0000"/>
      <name val="GHEA Grapalat"/>
      <family val="3"/>
    </font>
    <font>
      <b/>
      <sz val="10"/>
      <name val="Arial"/>
      <family val="2"/>
    </font>
    <font>
      <b/>
      <sz val="11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</cellStyleXfs>
  <cellXfs count="9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2" borderId="15" xfId="0" applyFont="1" applyFill="1" applyBorder="1" applyAlignment="1">
      <alignment horizontal="left" wrapText="1"/>
    </xf>
    <xf numFmtId="3" fontId="7" fillId="2" borderId="15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3" fontId="7" fillId="2" borderId="16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center" vertical="center"/>
    </xf>
    <xf numFmtId="165" fontId="8" fillId="2" borderId="15" xfId="0" applyNumberFormat="1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wrapText="1"/>
    </xf>
    <xf numFmtId="3" fontId="8" fillId="2" borderId="16" xfId="0" applyNumberFormat="1" applyFont="1" applyFill="1" applyBorder="1" applyAlignment="1">
      <alignment horizontal="center" vertical="center"/>
    </xf>
    <xf numFmtId="165" fontId="8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/>
    </xf>
    <xf numFmtId="2" fontId="8" fillId="2" borderId="15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/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wrapText="1"/>
    </xf>
    <xf numFmtId="3" fontId="7" fillId="2" borderId="0" xfId="0" applyNumberFormat="1" applyFont="1" applyFill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/>
    </xf>
    <xf numFmtId="165" fontId="7" fillId="2" borderId="15" xfId="0" applyNumberFormat="1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8" fillId="2" borderId="0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Border="1"/>
    <xf numFmtId="0" fontId="8" fillId="0" borderId="15" xfId="0" applyFont="1" applyFill="1" applyBorder="1" applyAlignment="1">
      <alignment horizontal="left" vertical="center" wrapText="1"/>
    </xf>
    <xf numFmtId="165" fontId="7" fillId="2" borderId="15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2" borderId="15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center"/>
    </xf>
    <xf numFmtId="4" fontId="7" fillId="2" borderId="16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" fontId="8" fillId="0" borderId="15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wrapText="1"/>
    </xf>
    <xf numFmtId="0" fontId="11" fillId="2" borderId="15" xfId="0" applyFont="1" applyFill="1" applyBorder="1" applyAlignment="1">
      <alignment horizontal="left" vertical="center" wrapText="1"/>
    </xf>
    <xf numFmtId="3" fontId="11" fillId="2" borderId="15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wrapText="1"/>
    </xf>
    <xf numFmtId="0" fontId="7" fillId="2" borderId="15" xfId="0" applyFont="1" applyFill="1" applyBorder="1" applyAlignment="1">
      <alignment vertical="center" wrapText="1"/>
    </xf>
    <xf numFmtId="0" fontId="8" fillId="2" borderId="16" xfId="0" applyNumberFormat="1" applyFont="1" applyFill="1" applyBorder="1" applyAlignment="1">
      <alignment horizontal="center" vertical="center"/>
    </xf>
    <xf numFmtId="165" fontId="11" fillId="2" borderId="15" xfId="0" applyNumberFormat="1" applyFont="1" applyFill="1" applyBorder="1" applyAlignment="1">
      <alignment horizontal="center" vertical="center"/>
    </xf>
    <xf numFmtId="2" fontId="11" fillId="2" borderId="15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2" fontId="11" fillId="2" borderId="16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3" fontId="14" fillId="0" borderId="15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3" fontId="14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wrapText="1"/>
    </xf>
    <xf numFmtId="3" fontId="8" fillId="0" borderId="16" xfId="0" applyNumberFormat="1" applyFont="1" applyBorder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/>
    </xf>
    <xf numFmtId="4" fontId="7" fillId="0" borderId="16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165" fontId="11" fillId="0" borderId="16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/>
    </xf>
    <xf numFmtId="165" fontId="8" fillId="0" borderId="16" xfId="0" applyNumberFormat="1" applyFont="1" applyFill="1" applyBorder="1" applyAlignment="1">
      <alignment horizontal="center" vertical="center"/>
    </xf>
  </cellXfs>
  <cellStyles count="6">
    <cellStyle name="Comma 2" xfId="2"/>
    <cellStyle name="Normal" xfId="0" builtinId="0"/>
    <cellStyle name="Normal 2" xfId="1"/>
    <cellStyle name="Normal 2 2" xfId="4"/>
    <cellStyle name="Normal 3" xfId="3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0"/>
  <sheetViews>
    <sheetView tabSelected="1" view="pageBreakPreview" topLeftCell="A361" zoomScale="110" zoomScaleNormal="110" zoomScaleSheetLayoutView="110" workbookViewId="0">
      <selection activeCell="G125" sqref="G125"/>
    </sheetView>
  </sheetViews>
  <sheetFormatPr defaultRowHeight="16.5" x14ac:dyDescent="0.3"/>
  <cols>
    <col min="1" max="1" width="15.28515625" style="33" customWidth="1"/>
    <col min="2" max="2" width="70.140625" style="33" customWidth="1"/>
    <col min="3" max="3" width="8.85546875" style="33" customWidth="1"/>
    <col min="4" max="4" width="10.140625" style="34" customWidth="1"/>
    <col min="5" max="5" width="14.7109375" style="33" customWidth="1"/>
    <col min="6" max="6" width="9.85546875" style="33" customWidth="1"/>
    <col min="7" max="7" width="16.85546875" style="33" customWidth="1"/>
    <col min="8" max="16384" width="9.140625" style="1"/>
  </cols>
  <sheetData>
    <row r="1" spans="1:7" x14ac:dyDescent="0.3">
      <c r="A1" s="9"/>
      <c r="B1" s="9"/>
      <c r="C1" s="9"/>
      <c r="D1" s="10" t="s">
        <v>0</v>
      </c>
      <c r="E1" s="9"/>
      <c r="F1" s="9"/>
      <c r="G1" s="9"/>
    </row>
    <row r="2" spans="1:7" x14ac:dyDescent="0.3">
      <c r="A2" s="9"/>
      <c r="B2" s="9"/>
      <c r="C2" s="9"/>
      <c r="D2" s="10" t="s">
        <v>1</v>
      </c>
      <c r="E2" s="9"/>
      <c r="F2" s="9"/>
      <c r="G2" s="9"/>
    </row>
    <row r="3" spans="1:7" ht="53.25" customHeight="1" x14ac:dyDescent="0.3">
      <c r="A3" s="9"/>
      <c r="B3" s="9"/>
      <c r="C3" s="9"/>
      <c r="D3" s="10"/>
      <c r="E3" s="9"/>
      <c r="F3" s="9"/>
      <c r="G3" s="7" t="s">
        <v>439</v>
      </c>
    </row>
    <row r="4" spans="1:7" ht="21.75" customHeight="1" x14ac:dyDescent="0.3">
      <c r="A4" s="74" t="s">
        <v>2</v>
      </c>
      <c r="B4" s="74"/>
      <c r="C4" s="74"/>
      <c r="D4" s="74"/>
      <c r="E4" s="74"/>
      <c r="F4" s="74"/>
      <c r="G4" s="74"/>
    </row>
    <row r="5" spans="1:7" ht="21.75" customHeight="1" x14ac:dyDescent="0.3">
      <c r="A5" s="74" t="s">
        <v>3</v>
      </c>
      <c r="B5" s="74"/>
      <c r="C5" s="74"/>
      <c r="D5" s="74"/>
      <c r="E5" s="74"/>
      <c r="F5" s="74"/>
      <c r="G5" s="74"/>
    </row>
    <row r="6" spans="1:7" ht="22.5" customHeight="1" x14ac:dyDescent="0.3">
      <c r="A6" s="75" t="s">
        <v>4</v>
      </c>
      <c r="B6" s="75"/>
      <c r="C6" s="75"/>
      <c r="D6" s="75"/>
      <c r="E6" s="75"/>
      <c r="F6" s="75"/>
      <c r="G6" s="75"/>
    </row>
    <row r="7" spans="1:7" ht="34.5" customHeight="1" x14ac:dyDescent="0.3">
      <c r="A7" s="75" t="s">
        <v>17</v>
      </c>
      <c r="B7" s="75"/>
      <c r="C7" s="75"/>
      <c r="D7" s="75"/>
      <c r="E7" s="75"/>
      <c r="F7" s="75"/>
      <c r="G7" s="75"/>
    </row>
    <row r="8" spans="1:7" ht="9" customHeight="1" x14ac:dyDescent="0.3">
      <c r="A8" s="83" t="s">
        <v>5</v>
      </c>
      <c r="B8" s="84"/>
      <c r="C8" s="87" t="s">
        <v>6</v>
      </c>
      <c r="D8" s="87" t="s">
        <v>7</v>
      </c>
      <c r="E8" s="87" t="s">
        <v>8</v>
      </c>
      <c r="F8" s="87" t="s">
        <v>9</v>
      </c>
      <c r="G8" s="76" t="s">
        <v>10</v>
      </c>
    </row>
    <row r="9" spans="1:7" ht="9" customHeight="1" x14ac:dyDescent="0.3">
      <c r="A9" s="85"/>
      <c r="B9" s="86"/>
      <c r="C9" s="88"/>
      <c r="D9" s="88"/>
      <c r="E9" s="88"/>
      <c r="F9" s="88"/>
      <c r="G9" s="77"/>
    </row>
    <row r="10" spans="1:7" ht="43.5" customHeight="1" x14ac:dyDescent="0.3">
      <c r="A10" s="11" t="s">
        <v>11</v>
      </c>
      <c r="B10" s="79" t="s">
        <v>12</v>
      </c>
      <c r="C10" s="88"/>
      <c r="D10" s="88"/>
      <c r="E10" s="88"/>
      <c r="F10" s="88"/>
      <c r="G10" s="81" t="s">
        <v>13</v>
      </c>
    </row>
    <row r="11" spans="1:7" ht="27" customHeight="1" x14ac:dyDescent="0.3">
      <c r="A11" s="12" t="s">
        <v>14</v>
      </c>
      <c r="B11" s="80"/>
      <c r="C11" s="80"/>
      <c r="D11" s="80"/>
      <c r="E11" s="80"/>
      <c r="F11" s="80"/>
      <c r="G11" s="82"/>
    </row>
    <row r="12" spans="1:7" s="2" customFormat="1" ht="18.75" customHeight="1" x14ac:dyDescent="0.25">
      <c r="A12" s="13"/>
      <c r="B12" s="62" t="s">
        <v>18</v>
      </c>
      <c r="C12" s="14"/>
      <c r="D12" s="14"/>
      <c r="E12" s="5"/>
      <c r="F12" s="14"/>
      <c r="G12" s="40"/>
    </row>
    <row r="13" spans="1:7" s="2" customFormat="1" ht="18.75" customHeight="1" x14ac:dyDescent="0.25">
      <c r="A13" s="15">
        <v>45231126</v>
      </c>
      <c r="B13" s="15" t="s">
        <v>50</v>
      </c>
      <c r="C13" s="16" t="s">
        <v>15</v>
      </c>
      <c r="D13" s="16" t="s">
        <v>16</v>
      </c>
      <c r="E13" s="17">
        <v>17342400</v>
      </c>
      <c r="F13" s="16">
        <v>1</v>
      </c>
      <c r="G13" s="17">
        <f>17342400/1000</f>
        <v>17342.400000000001</v>
      </c>
    </row>
    <row r="14" spans="1:7" s="2" customFormat="1" ht="18.75" customHeight="1" x14ac:dyDescent="0.25">
      <c r="A14" s="15">
        <v>45231126</v>
      </c>
      <c r="B14" s="15" t="s">
        <v>50</v>
      </c>
      <c r="C14" s="16" t="s">
        <v>15</v>
      </c>
      <c r="D14" s="16" t="s">
        <v>16</v>
      </c>
      <c r="E14" s="17">
        <v>4464600</v>
      </c>
      <c r="F14" s="16">
        <v>1</v>
      </c>
      <c r="G14" s="18">
        <f t="shared" ref="G14:G25" si="0">E14/1000</f>
        <v>4464.6000000000004</v>
      </c>
    </row>
    <row r="15" spans="1:7" s="2" customFormat="1" ht="18.75" customHeight="1" x14ac:dyDescent="0.25">
      <c r="A15" s="15">
        <v>45231126</v>
      </c>
      <c r="B15" s="15" t="s">
        <v>50</v>
      </c>
      <c r="C15" s="16" t="s">
        <v>15</v>
      </c>
      <c r="D15" s="16" t="s">
        <v>16</v>
      </c>
      <c r="E15" s="17">
        <v>46962680</v>
      </c>
      <c r="F15" s="16">
        <v>1</v>
      </c>
      <c r="G15" s="18">
        <f t="shared" si="0"/>
        <v>46962.68</v>
      </c>
    </row>
    <row r="16" spans="1:7" s="2" customFormat="1" ht="18.75" customHeight="1" x14ac:dyDescent="0.25">
      <c r="A16" s="15">
        <v>45231126</v>
      </c>
      <c r="B16" s="15" t="s">
        <v>50</v>
      </c>
      <c r="C16" s="16" t="s">
        <v>15</v>
      </c>
      <c r="D16" s="16" t="s">
        <v>16</v>
      </c>
      <c r="E16" s="17">
        <v>16586580</v>
      </c>
      <c r="F16" s="16">
        <v>1</v>
      </c>
      <c r="G16" s="18">
        <f t="shared" si="0"/>
        <v>16586.580000000002</v>
      </c>
    </row>
    <row r="17" spans="1:7" s="2" customFormat="1" ht="17.25" customHeight="1" x14ac:dyDescent="0.25">
      <c r="A17" s="15">
        <v>45231126</v>
      </c>
      <c r="B17" s="15" t="s">
        <v>50</v>
      </c>
      <c r="C17" s="16" t="s">
        <v>15</v>
      </c>
      <c r="D17" s="16" t="s">
        <v>16</v>
      </c>
      <c r="E17" s="17">
        <v>21413080</v>
      </c>
      <c r="F17" s="16">
        <v>1</v>
      </c>
      <c r="G17" s="18">
        <f t="shared" si="0"/>
        <v>21413.08</v>
      </c>
    </row>
    <row r="18" spans="1:7" s="2" customFormat="1" ht="17.25" customHeight="1" x14ac:dyDescent="0.25">
      <c r="A18" s="15">
        <v>45231126</v>
      </c>
      <c r="B18" s="15" t="s">
        <v>50</v>
      </c>
      <c r="C18" s="16" t="s">
        <v>15</v>
      </c>
      <c r="D18" s="16" t="s">
        <v>16</v>
      </c>
      <c r="E18" s="17">
        <v>7687870</v>
      </c>
      <c r="F18" s="16">
        <v>1</v>
      </c>
      <c r="G18" s="18">
        <f t="shared" si="0"/>
        <v>7687.87</v>
      </c>
    </row>
    <row r="19" spans="1:7" s="2" customFormat="1" ht="17.25" customHeight="1" x14ac:dyDescent="0.25">
      <c r="A19" s="15">
        <v>45231131</v>
      </c>
      <c r="B19" s="15" t="s">
        <v>51</v>
      </c>
      <c r="C19" s="16" t="s">
        <v>15</v>
      </c>
      <c r="D19" s="16" t="s">
        <v>16</v>
      </c>
      <c r="E19" s="17">
        <v>6198163</v>
      </c>
      <c r="F19" s="16">
        <v>1</v>
      </c>
      <c r="G19" s="18">
        <f t="shared" si="0"/>
        <v>6198.1629999999996</v>
      </c>
    </row>
    <row r="20" spans="1:7" s="2" customFormat="1" ht="17.25" customHeight="1" x14ac:dyDescent="0.25">
      <c r="A20" s="15">
        <v>45231131</v>
      </c>
      <c r="B20" s="15" t="s">
        <v>51</v>
      </c>
      <c r="C20" s="16" t="s">
        <v>15</v>
      </c>
      <c r="D20" s="16" t="s">
        <v>16</v>
      </c>
      <c r="E20" s="43">
        <v>19122070</v>
      </c>
      <c r="F20" s="16">
        <v>1</v>
      </c>
      <c r="G20" s="18">
        <f t="shared" si="0"/>
        <v>19122.07</v>
      </c>
    </row>
    <row r="21" spans="1:7" s="2" customFormat="1" ht="17.25" customHeight="1" x14ac:dyDescent="0.25">
      <c r="A21" s="15">
        <v>45231131</v>
      </c>
      <c r="B21" s="15" t="s">
        <v>51</v>
      </c>
      <c r="C21" s="16" t="s">
        <v>15</v>
      </c>
      <c r="D21" s="16" t="s">
        <v>16</v>
      </c>
      <c r="E21" s="17">
        <v>13213400</v>
      </c>
      <c r="F21" s="16">
        <v>1</v>
      </c>
      <c r="G21" s="18">
        <f t="shared" si="0"/>
        <v>13213.4</v>
      </c>
    </row>
    <row r="22" spans="1:7" s="2" customFormat="1" ht="17.25" customHeight="1" x14ac:dyDescent="0.25">
      <c r="A22" s="15">
        <v>45231131</v>
      </c>
      <c r="B22" s="15" t="s">
        <v>51</v>
      </c>
      <c r="C22" s="16" t="s">
        <v>15</v>
      </c>
      <c r="D22" s="16" t="s">
        <v>16</v>
      </c>
      <c r="E22" s="17">
        <v>17791510</v>
      </c>
      <c r="F22" s="16">
        <v>1</v>
      </c>
      <c r="G22" s="18">
        <f t="shared" si="0"/>
        <v>17791.509999999998</v>
      </c>
    </row>
    <row r="23" spans="1:7" s="2" customFormat="1" ht="17.25" customHeight="1" x14ac:dyDescent="0.25">
      <c r="A23" s="15">
        <v>45231131</v>
      </c>
      <c r="B23" s="15" t="s">
        <v>51</v>
      </c>
      <c r="C23" s="16" t="s">
        <v>15</v>
      </c>
      <c r="D23" s="16" t="s">
        <v>16</v>
      </c>
      <c r="E23" s="17">
        <v>1185000</v>
      </c>
      <c r="F23" s="16">
        <v>1</v>
      </c>
      <c r="G23" s="18">
        <f t="shared" si="0"/>
        <v>1185</v>
      </c>
    </row>
    <row r="24" spans="1:7" s="2" customFormat="1" ht="17.25" customHeight="1" x14ac:dyDescent="0.25">
      <c r="A24" s="15">
        <v>45231131</v>
      </c>
      <c r="B24" s="15" t="s">
        <v>51</v>
      </c>
      <c r="C24" s="16" t="s">
        <v>15</v>
      </c>
      <c r="D24" s="16" t="s">
        <v>16</v>
      </c>
      <c r="E24" s="17">
        <v>19857460</v>
      </c>
      <c r="F24" s="16">
        <v>1</v>
      </c>
      <c r="G24" s="18">
        <f t="shared" si="0"/>
        <v>19857.46</v>
      </c>
    </row>
    <row r="25" spans="1:7" s="2" customFormat="1" ht="17.25" customHeight="1" x14ac:dyDescent="0.25">
      <c r="A25" s="15">
        <v>45231131</v>
      </c>
      <c r="B25" s="15" t="s">
        <v>51</v>
      </c>
      <c r="C25" s="16" t="s">
        <v>15</v>
      </c>
      <c r="D25" s="16" t="s">
        <v>16</v>
      </c>
      <c r="E25" s="17">
        <v>49952840</v>
      </c>
      <c r="F25" s="16">
        <v>1</v>
      </c>
      <c r="G25" s="18">
        <f t="shared" si="0"/>
        <v>49952.84</v>
      </c>
    </row>
    <row r="26" spans="1:7" s="2" customFormat="1" ht="18.75" customHeight="1" x14ac:dyDescent="0.25">
      <c r="A26" s="15">
        <v>45231131</v>
      </c>
      <c r="B26" s="15" t="s">
        <v>51</v>
      </c>
      <c r="C26" s="16" t="s">
        <v>15</v>
      </c>
      <c r="D26" s="16" t="s">
        <v>16</v>
      </c>
      <c r="E26" s="17">
        <v>10225260</v>
      </c>
      <c r="F26" s="16">
        <v>1</v>
      </c>
      <c r="G26" s="17">
        <f>10225260/1000</f>
        <v>10225.26</v>
      </c>
    </row>
    <row r="27" spans="1:7" s="2" customFormat="1" ht="17.25" customHeight="1" x14ac:dyDescent="0.25">
      <c r="A27" s="15">
        <v>45231131</v>
      </c>
      <c r="B27" s="15" t="s">
        <v>51</v>
      </c>
      <c r="C27" s="16" t="s">
        <v>15</v>
      </c>
      <c r="D27" s="16" t="s">
        <v>16</v>
      </c>
      <c r="E27" s="17">
        <v>11743350</v>
      </c>
      <c r="F27" s="16">
        <v>1</v>
      </c>
      <c r="G27" s="18">
        <f>E27/1000</f>
        <v>11743.35</v>
      </c>
    </row>
    <row r="28" spans="1:7" s="2" customFormat="1" ht="17.25" customHeight="1" x14ac:dyDescent="0.3">
      <c r="A28" s="4">
        <v>45231144</v>
      </c>
      <c r="B28" s="4" t="s">
        <v>52</v>
      </c>
      <c r="C28" s="16" t="s">
        <v>15</v>
      </c>
      <c r="D28" s="16" t="s">
        <v>16</v>
      </c>
      <c r="E28" s="17">
        <v>6840000</v>
      </c>
      <c r="F28" s="16">
        <v>1</v>
      </c>
      <c r="G28" s="18">
        <f>6840000/1000</f>
        <v>6840</v>
      </c>
    </row>
    <row r="29" spans="1:7" s="2" customFormat="1" ht="17.25" customHeight="1" x14ac:dyDescent="0.25">
      <c r="A29" s="15">
        <v>45231216</v>
      </c>
      <c r="B29" s="15" t="s">
        <v>42</v>
      </c>
      <c r="C29" s="16" t="s">
        <v>15</v>
      </c>
      <c r="D29" s="16" t="s">
        <v>16</v>
      </c>
      <c r="E29" s="17">
        <v>45231216</v>
      </c>
      <c r="F29" s="16">
        <v>1</v>
      </c>
      <c r="G29" s="18">
        <f>E29/1000</f>
        <v>45231.216</v>
      </c>
    </row>
    <row r="30" spans="1:7" s="2" customFormat="1" ht="17.25" customHeight="1" x14ac:dyDescent="0.25">
      <c r="A30" s="15">
        <v>45261124</v>
      </c>
      <c r="B30" s="15" t="s">
        <v>54</v>
      </c>
      <c r="C30" s="16" t="s">
        <v>15</v>
      </c>
      <c r="D30" s="16" t="s">
        <v>16</v>
      </c>
      <c r="E30" s="17">
        <v>10512534</v>
      </c>
      <c r="F30" s="16">
        <v>1</v>
      </c>
      <c r="G30" s="18">
        <f>E30/1000</f>
        <v>10512.534</v>
      </c>
    </row>
    <row r="31" spans="1:7" s="2" customFormat="1" ht="17.25" customHeight="1" x14ac:dyDescent="0.3">
      <c r="A31" s="15">
        <v>45311136</v>
      </c>
      <c r="B31" s="15" t="s">
        <v>74</v>
      </c>
      <c r="C31" s="16" t="s">
        <v>15</v>
      </c>
      <c r="D31" s="16" t="s">
        <v>16</v>
      </c>
      <c r="E31" s="19">
        <v>14779810</v>
      </c>
      <c r="F31" s="20">
        <v>1</v>
      </c>
      <c r="G31" s="19">
        <v>14779.81</v>
      </c>
    </row>
    <row r="32" spans="1:7" s="2" customFormat="1" ht="17.25" customHeight="1" x14ac:dyDescent="0.25">
      <c r="A32" s="15" t="s">
        <v>394</v>
      </c>
      <c r="B32" s="15" t="s">
        <v>395</v>
      </c>
      <c r="C32" s="16" t="s">
        <v>55</v>
      </c>
      <c r="D32" s="16" t="s">
        <v>16</v>
      </c>
      <c r="E32" s="17">
        <v>323887700</v>
      </c>
      <c r="F32" s="16">
        <v>1</v>
      </c>
      <c r="G32" s="18">
        <f>E32/1000</f>
        <v>323887.7</v>
      </c>
    </row>
    <row r="33" spans="1:7" s="2" customFormat="1" ht="17.25" customHeight="1" x14ac:dyDescent="0.25">
      <c r="A33" s="15" t="s">
        <v>155</v>
      </c>
      <c r="B33" s="15" t="s">
        <v>130</v>
      </c>
      <c r="C33" s="16" t="s">
        <v>15</v>
      </c>
      <c r="D33" s="16" t="s">
        <v>16</v>
      </c>
      <c r="E33" s="49">
        <v>8670000</v>
      </c>
      <c r="F33" s="16">
        <v>1</v>
      </c>
      <c r="G33" s="49">
        <f>8670000/1000</f>
        <v>8670</v>
      </c>
    </row>
    <row r="34" spans="1:7" s="2" customFormat="1" ht="17.25" customHeight="1" x14ac:dyDescent="0.3">
      <c r="A34" s="15" t="s">
        <v>173</v>
      </c>
      <c r="B34" s="15" t="s">
        <v>130</v>
      </c>
      <c r="C34" s="16" t="s">
        <v>15</v>
      </c>
      <c r="D34" s="16" t="s">
        <v>16</v>
      </c>
      <c r="E34" s="19">
        <v>27480000</v>
      </c>
      <c r="F34" s="20">
        <v>1</v>
      </c>
      <c r="G34" s="19">
        <v>27480</v>
      </c>
    </row>
    <row r="35" spans="1:7" s="2" customFormat="1" ht="17.25" customHeight="1" x14ac:dyDescent="0.25">
      <c r="A35" s="15" t="s">
        <v>209</v>
      </c>
      <c r="B35" s="15" t="s">
        <v>130</v>
      </c>
      <c r="C35" s="16" t="s">
        <v>15</v>
      </c>
      <c r="D35" s="16" t="s">
        <v>16</v>
      </c>
      <c r="E35" s="17">
        <v>24720420</v>
      </c>
      <c r="F35" s="16">
        <v>1</v>
      </c>
      <c r="G35" s="18">
        <f>+E35/1000</f>
        <v>24720.42</v>
      </c>
    </row>
    <row r="36" spans="1:7" s="2" customFormat="1" ht="17.25" customHeight="1" x14ac:dyDescent="0.25">
      <c r="A36" s="15" t="s">
        <v>226</v>
      </c>
      <c r="B36" s="15" t="s">
        <v>130</v>
      </c>
      <c r="C36" s="16" t="s">
        <v>15</v>
      </c>
      <c r="D36" s="16" t="s">
        <v>16</v>
      </c>
      <c r="E36" s="17">
        <v>26790000</v>
      </c>
      <c r="F36" s="16">
        <v>1</v>
      </c>
      <c r="G36" s="18">
        <v>26790</v>
      </c>
    </row>
    <row r="37" spans="1:7" s="2" customFormat="1" ht="17.25" customHeight="1" x14ac:dyDescent="0.25">
      <c r="A37" s="15" t="s">
        <v>353</v>
      </c>
      <c r="B37" s="15" t="s">
        <v>130</v>
      </c>
      <c r="C37" s="54" t="s">
        <v>15</v>
      </c>
      <c r="D37" s="54" t="s">
        <v>16</v>
      </c>
      <c r="E37" s="60">
        <v>16200000</v>
      </c>
      <c r="F37" s="54">
        <v>1</v>
      </c>
      <c r="G37" s="64">
        <f>+E37/1000</f>
        <v>16200</v>
      </c>
    </row>
    <row r="38" spans="1:7" s="2" customFormat="1" ht="17.25" customHeight="1" x14ac:dyDescent="0.3">
      <c r="A38" s="21" t="s">
        <v>95</v>
      </c>
      <c r="B38" s="21" t="s">
        <v>53</v>
      </c>
      <c r="C38" s="16" t="s">
        <v>15</v>
      </c>
      <c r="D38" s="16" t="s">
        <v>16</v>
      </c>
      <c r="E38" s="17" t="s">
        <v>19</v>
      </c>
      <c r="F38" s="16">
        <v>1</v>
      </c>
      <c r="G38" s="18" t="s">
        <v>19</v>
      </c>
    </row>
    <row r="39" spans="1:7" s="2" customFormat="1" ht="17.25" customHeight="1" x14ac:dyDescent="0.3">
      <c r="A39" s="21" t="s">
        <v>96</v>
      </c>
      <c r="B39" s="21" t="s">
        <v>53</v>
      </c>
      <c r="C39" s="16" t="s">
        <v>15</v>
      </c>
      <c r="D39" s="16" t="s">
        <v>16</v>
      </c>
      <c r="E39" s="17" t="s">
        <v>19</v>
      </c>
      <c r="F39" s="16">
        <v>1</v>
      </c>
      <c r="G39" s="18" t="s">
        <v>19</v>
      </c>
    </row>
    <row r="40" spans="1:7" s="2" customFormat="1" ht="17.25" customHeight="1" x14ac:dyDescent="0.25">
      <c r="A40" s="15" t="s">
        <v>128</v>
      </c>
      <c r="B40" s="15" t="s">
        <v>53</v>
      </c>
      <c r="C40" s="16" t="s">
        <v>15</v>
      </c>
      <c r="D40" s="16" t="s">
        <v>16</v>
      </c>
      <c r="E40" s="17" t="s">
        <v>19</v>
      </c>
      <c r="F40" s="16">
        <v>1</v>
      </c>
      <c r="G40" s="18" t="s">
        <v>19</v>
      </c>
    </row>
    <row r="41" spans="1:7" s="2" customFormat="1" ht="17.25" customHeight="1" x14ac:dyDescent="0.25">
      <c r="A41" s="15" t="s">
        <v>289</v>
      </c>
      <c r="B41" s="15" t="s">
        <v>53</v>
      </c>
      <c r="C41" s="16" t="s">
        <v>15</v>
      </c>
      <c r="D41" s="16" t="s">
        <v>16</v>
      </c>
      <c r="E41" s="17">
        <v>7299996</v>
      </c>
      <c r="F41" s="16">
        <v>1</v>
      </c>
      <c r="G41" s="18">
        <f>E41/1000</f>
        <v>7299.9960000000001</v>
      </c>
    </row>
    <row r="42" spans="1:7" s="2" customFormat="1" ht="17.25" customHeight="1" x14ac:dyDescent="0.3">
      <c r="A42" s="21" t="s">
        <v>143</v>
      </c>
      <c r="B42" s="21" t="s">
        <v>53</v>
      </c>
      <c r="C42" s="16" t="s">
        <v>15</v>
      </c>
      <c r="D42" s="16" t="s">
        <v>16</v>
      </c>
      <c r="E42" s="19">
        <v>7248000</v>
      </c>
      <c r="F42" s="16">
        <v>1</v>
      </c>
      <c r="G42" s="18">
        <f>E42/1000</f>
        <v>7248</v>
      </c>
    </row>
    <row r="43" spans="1:7" s="2" customFormat="1" ht="17.25" customHeight="1" x14ac:dyDescent="0.3">
      <c r="A43" s="21" t="s">
        <v>144</v>
      </c>
      <c r="B43" s="21" t="s">
        <v>53</v>
      </c>
      <c r="C43" s="16" t="s">
        <v>15</v>
      </c>
      <c r="D43" s="16" t="s">
        <v>16</v>
      </c>
      <c r="E43" s="19">
        <v>4200000</v>
      </c>
      <c r="F43" s="16">
        <v>1</v>
      </c>
      <c r="G43" s="18">
        <f>E43/1000</f>
        <v>4200</v>
      </c>
    </row>
    <row r="44" spans="1:7" s="2" customFormat="1" ht="17.25" customHeight="1" x14ac:dyDescent="0.3">
      <c r="A44" s="21" t="s">
        <v>356</v>
      </c>
      <c r="B44" s="21" t="s">
        <v>53</v>
      </c>
      <c r="C44" s="16" t="s">
        <v>15</v>
      </c>
      <c r="D44" s="16" t="s">
        <v>16</v>
      </c>
      <c r="E44" s="17">
        <v>17280000</v>
      </c>
      <c r="F44" s="16">
        <v>1</v>
      </c>
      <c r="G44" s="18">
        <f>E44/1000</f>
        <v>17280</v>
      </c>
    </row>
    <row r="45" spans="1:7" s="2" customFormat="1" ht="17.25" customHeight="1" x14ac:dyDescent="0.3">
      <c r="A45" s="21" t="s">
        <v>132</v>
      </c>
      <c r="B45" s="21" t="s">
        <v>53</v>
      </c>
      <c r="C45" s="16" t="s">
        <v>15</v>
      </c>
      <c r="D45" s="16" t="s">
        <v>16</v>
      </c>
      <c r="E45" s="17">
        <v>13680000</v>
      </c>
      <c r="F45" s="16">
        <v>1</v>
      </c>
      <c r="G45" s="18">
        <f>E45/1000</f>
        <v>13680</v>
      </c>
    </row>
    <row r="46" spans="1:7" s="2" customFormat="1" ht="17.25" customHeight="1" x14ac:dyDescent="0.3">
      <c r="A46" s="21" t="s">
        <v>133</v>
      </c>
      <c r="B46" s="21" t="s">
        <v>53</v>
      </c>
      <c r="C46" s="16" t="s">
        <v>15</v>
      </c>
      <c r="D46" s="16" t="s">
        <v>16</v>
      </c>
      <c r="E46" s="17">
        <v>12960000</v>
      </c>
      <c r="F46" s="16">
        <v>1</v>
      </c>
      <c r="G46" s="18">
        <f>12960000/1000</f>
        <v>12960</v>
      </c>
    </row>
    <row r="47" spans="1:7" s="2" customFormat="1" ht="17.25" customHeight="1" x14ac:dyDescent="0.3">
      <c r="A47" s="21" t="s">
        <v>133</v>
      </c>
      <c r="B47" s="21" t="s">
        <v>53</v>
      </c>
      <c r="C47" s="16" t="s">
        <v>15</v>
      </c>
      <c r="D47" s="16" t="s">
        <v>16</v>
      </c>
      <c r="E47" s="17" t="s">
        <v>19</v>
      </c>
      <c r="F47" s="16">
        <v>1</v>
      </c>
      <c r="G47" s="18" t="s">
        <v>19</v>
      </c>
    </row>
    <row r="48" spans="1:7" s="2" customFormat="1" ht="17.25" customHeight="1" x14ac:dyDescent="0.3">
      <c r="A48" s="21" t="s">
        <v>131</v>
      </c>
      <c r="B48" s="21" t="s">
        <v>53</v>
      </c>
      <c r="C48" s="16" t="s">
        <v>15</v>
      </c>
      <c r="D48" s="16" t="s">
        <v>16</v>
      </c>
      <c r="E48" s="17">
        <v>9312000</v>
      </c>
      <c r="F48" s="16">
        <v>1</v>
      </c>
      <c r="G48" s="18">
        <f>+E48/1000</f>
        <v>9312</v>
      </c>
    </row>
    <row r="49" spans="1:7" s="2" customFormat="1" ht="17.25" customHeight="1" x14ac:dyDescent="0.3">
      <c r="A49" s="21" t="s">
        <v>141</v>
      </c>
      <c r="B49" s="21" t="s">
        <v>53</v>
      </c>
      <c r="C49" s="16" t="s">
        <v>15</v>
      </c>
      <c r="D49" s="16" t="s">
        <v>16</v>
      </c>
      <c r="E49" s="22" t="s">
        <v>19</v>
      </c>
      <c r="F49" s="16">
        <v>1</v>
      </c>
      <c r="G49" s="23" t="s">
        <v>19</v>
      </c>
    </row>
    <row r="50" spans="1:7" s="2" customFormat="1" ht="17.25" customHeight="1" x14ac:dyDescent="0.3">
      <c r="A50" s="21" t="s">
        <v>142</v>
      </c>
      <c r="B50" s="21" t="s">
        <v>53</v>
      </c>
      <c r="C50" s="16" t="s">
        <v>15</v>
      </c>
      <c r="D50" s="16" t="s">
        <v>16</v>
      </c>
      <c r="E50" s="17">
        <v>15552000</v>
      </c>
      <c r="F50" s="17">
        <v>1</v>
      </c>
      <c r="G50" s="17">
        <f>+E50/1000</f>
        <v>15552</v>
      </c>
    </row>
    <row r="51" spans="1:7" s="2" customFormat="1" ht="17.25" customHeight="1" x14ac:dyDescent="0.3">
      <c r="A51" s="21" t="s">
        <v>150</v>
      </c>
      <c r="B51" s="21" t="s">
        <v>53</v>
      </c>
      <c r="C51" s="16" t="s">
        <v>15</v>
      </c>
      <c r="D51" s="16" t="s">
        <v>16</v>
      </c>
      <c r="E51" s="22">
        <v>19200000</v>
      </c>
      <c r="F51" s="16">
        <v>1</v>
      </c>
      <c r="G51" s="23">
        <f>+E51/1000</f>
        <v>19200</v>
      </c>
    </row>
    <row r="52" spans="1:7" s="2" customFormat="1" ht="17.25" customHeight="1" x14ac:dyDescent="0.3">
      <c r="A52" s="21" t="s">
        <v>198</v>
      </c>
      <c r="B52" s="21" t="s">
        <v>53</v>
      </c>
      <c r="C52" s="16" t="s">
        <v>15</v>
      </c>
      <c r="D52" s="16" t="s">
        <v>16</v>
      </c>
      <c r="E52" s="17">
        <v>21000000</v>
      </c>
      <c r="F52" s="16">
        <v>1</v>
      </c>
      <c r="G52" s="18">
        <v>21000</v>
      </c>
    </row>
    <row r="53" spans="1:7" s="2" customFormat="1" ht="17.25" customHeight="1" x14ac:dyDescent="0.3">
      <c r="A53" s="21" t="s">
        <v>217</v>
      </c>
      <c r="B53" s="21" t="s">
        <v>53</v>
      </c>
      <c r="C53" s="16" t="s">
        <v>211</v>
      </c>
      <c r="D53" s="16" t="s">
        <v>16</v>
      </c>
      <c r="E53" s="17" t="s">
        <v>19</v>
      </c>
      <c r="F53" s="16">
        <v>1</v>
      </c>
      <c r="G53" s="18" t="s">
        <v>19</v>
      </c>
    </row>
    <row r="54" spans="1:7" s="2" customFormat="1" ht="17.25" customHeight="1" x14ac:dyDescent="0.3">
      <c r="A54" s="21" t="s">
        <v>220</v>
      </c>
      <c r="B54" s="21" t="s">
        <v>53</v>
      </c>
      <c r="C54" s="16" t="s">
        <v>15</v>
      </c>
      <c r="D54" s="16" t="s">
        <v>16</v>
      </c>
      <c r="E54" s="17">
        <v>26280000</v>
      </c>
      <c r="F54" s="16">
        <v>1</v>
      </c>
      <c r="G54" s="18">
        <f>+E54/1000</f>
        <v>26280</v>
      </c>
    </row>
    <row r="55" spans="1:7" s="2" customFormat="1" ht="17.25" customHeight="1" x14ac:dyDescent="0.3">
      <c r="A55" s="21" t="s">
        <v>298</v>
      </c>
      <c r="B55" s="15" t="s">
        <v>276</v>
      </c>
      <c r="C55" s="16" t="s">
        <v>15</v>
      </c>
      <c r="D55" s="16" t="s">
        <v>16</v>
      </c>
      <c r="E55" s="17">
        <v>21516000</v>
      </c>
      <c r="F55" s="16">
        <v>1</v>
      </c>
      <c r="G55" s="23">
        <v>21516</v>
      </c>
    </row>
    <row r="56" spans="1:7" s="2" customFormat="1" ht="17.25" customHeight="1" x14ac:dyDescent="0.25">
      <c r="A56" s="15" t="s">
        <v>275</v>
      </c>
      <c r="B56" s="15" t="s">
        <v>276</v>
      </c>
      <c r="C56" s="16" t="s">
        <v>15</v>
      </c>
      <c r="D56" s="16" t="s">
        <v>16</v>
      </c>
      <c r="E56" s="17" t="s">
        <v>19</v>
      </c>
      <c r="F56" s="16">
        <v>1</v>
      </c>
      <c r="G56" s="23" t="s">
        <v>19</v>
      </c>
    </row>
    <row r="57" spans="1:7" s="2" customFormat="1" ht="17.25" customHeight="1" x14ac:dyDescent="0.3">
      <c r="A57" s="15" t="s">
        <v>61</v>
      </c>
      <c r="B57" s="21" t="s">
        <v>60</v>
      </c>
      <c r="C57" s="16" t="s">
        <v>15</v>
      </c>
      <c r="D57" s="16" t="s">
        <v>16</v>
      </c>
      <c r="E57" s="17">
        <v>13999980</v>
      </c>
      <c r="F57" s="16">
        <v>1</v>
      </c>
      <c r="G57" s="23">
        <v>13999.98</v>
      </c>
    </row>
    <row r="58" spans="1:7" s="2" customFormat="1" ht="17.25" customHeight="1" x14ac:dyDescent="0.3">
      <c r="A58" s="15" t="s">
        <v>406</v>
      </c>
      <c r="B58" s="21" t="s">
        <v>60</v>
      </c>
      <c r="C58" s="16" t="s">
        <v>15</v>
      </c>
      <c r="D58" s="16" t="s">
        <v>16</v>
      </c>
      <c r="E58" s="17">
        <v>0</v>
      </c>
      <c r="F58" s="16">
        <v>1</v>
      </c>
      <c r="G58" s="23">
        <f>E58/1000</f>
        <v>0</v>
      </c>
    </row>
    <row r="59" spans="1:7" s="2" customFormat="1" ht="17.25" customHeight="1" x14ac:dyDescent="0.3">
      <c r="A59" s="15" t="s">
        <v>290</v>
      </c>
      <c r="B59" s="21" t="s">
        <v>60</v>
      </c>
      <c r="C59" s="16" t="s">
        <v>15</v>
      </c>
      <c r="D59" s="16" t="s">
        <v>16</v>
      </c>
      <c r="E59" s="17">
        <v>20271600</v>
      </c>
      <c r="F59" s="16">
        <v>1</v>
      </c>
      <c r="G59" s="18">
        <f>E59/1000</f>
        <v>20271.599999999999</v>
      </c>
    </row>
    <row r="60" spans="1:7" s="2" customFormat="1" ht="17.25" customHeight="1" x14ac:dyDescent="0.3">
      <c r="A60" s="15" t="s">
        <v>210</v>
      </c>
      <c r="B60" s="21" t="s">
        <v>60</v>
      </c>
      <c r="C60" s="16" t="s">
        <v>15</v>
      </c>
      <c r="D60" s="16" t="s">
        <v>16</v>
      </c>
      <c r="E60" s="17">
        <v>12999600</v>
      </c>
      <c r="F60" s="16">
        <v>1</v>
      </c>
      <c r="G60" s="18">
        <f>+E60/1000</f>
        <v>12999.6</v>
      </c>
    </row>
    <row r="61" spans="1:7" s="2" customFormat="1" ht="17.25" customHeight="1" x14ac:dyDescent="0.3">
      <c r="A61" s="15" t="s">
        <v>246</v>
      </c>
      <c r="B61" s="21" t="s">
        <v>60</v>
      </c>
      <c r="C61" s="16" t="s">
        <v>15</v>
      </c>
      <c r="D61" s="16" t="s">
        <v>16</v>
      </c>
      <c r="E61" s="68">
        <v>21324000</v>
      </c>
      <c r="F61" s="54">
        <v>1</v>
      </c>
      <c r="G61" s="64">
        <f>+E61/1000</f>
        <v>21324</v>
      </c>
    </row>
    <row r="62" spans="1:7" s="2" customFormat="1" ht="17.25" customHeight="1" x14ac:dyDescent="0.3">
      <c r="A62" s="15" t="s">
        <v>407</v>
      </c>
      <c r="B62" s="21" t="s">
        <v>60</v>
      </c>
      <c r="C62" s="16" t="s">
        <v>15</v>
      </c>
      <c r="D62" s="16" t="s">
        <v>16</v>
      </c>
      <c r="E62" s="17">
        <v>5661097</v>
      </c>
      <c r="F62" s="16">
        <v>1</v>
      </c>
      <c r="G62" s="18">
        <f>E62/1000</f>
        <v>5661.0969999999998</v>
      </c>
    </row>
    <row r="63" spans="1:7" s="2" customFormat="1" ht="17.25" customHeight="1" x14ac:dyDescent="0.3">
      <c r="A63" s="59" t="s">
        <v>435</v>
      </c>
      <c r="B63" s="61" t="s">
        <v>60</v>
      </c>
      <c r="C63" s="54" t="s">
        <v>15</v>
      </c>
      <c r="D63" s="54" t="s">
        <v>16</v>
      </c>
      <c r="E63" s="60">
        <v>1046371</v>
      </c>
      <c r="F63" s="54">
        <v>1</v>
      </c>
      <c r="G63" s="64">
        <f>E63/1000</f>
        <v>1046.3710000000001</v>
      </c>
    </row>
    <row r="64" spans="1:7" s="55" customFormat="1" ht="17.25" customHeight="1" x14ac:dyDescent="0.3">
      <c r="A64" s="21" t="s">
        <v>48</v>
      </c>
      <c r="B64" s="21" t="s">
        <v>50</v>
      </c>
      <c r="C64" s="16" t="s">
        <v>15</v>
      </c>
      <c r="D64" s="16" t="s">
        <v>16</v>
      </c>
      <c r="E64" s="17" t="s">
        <v>19</v>
      </c>
      <c r="F64" s="16">
        <v>1</v>
      </c>
      <c r="G64" s="18" t="s">
        <v>19</v>
      </c>
    </row>
    <row r="65" spans="1:7" s="2" customFormat="1" ht="17.25" customHeight="1" x14ac:dyDescent="0.25">
      <c r="A65" s="15" t="s">
        <v>393</v>
      </c>
      <c r="B65" s="15" t="s">
        <v>50</v>
      </c>
      <c r="C65" s="16" t="s">
        <v>15</v>
      </c>
      <c r="D65" s="16" t="s">
        <v>16</v>
      </c>
      <c r="E65" s="17">
        <v>49633680</v>
      </c>
      <c r="F65" s="16">
        <v>1</v>
      </c>
      <c r="G65" s="18">
        <f>+E65/1000</f>
        <v>49633.68</v>
      </c>
    </row>
    <row r="66" spans="1:7" s="2" customFormat="1" ht="17.25" customHeight="1" x14ac:dyDescent="0.3">
      <c r="A66" s="15" t="s">
        <v>299</v>
      </c>
      <c r="B66" s="15" t="s">
        <v>242</v>
      </c>
      <c r="C66" s="16" t="s">
        <v>15</v>
      </c>
      <c r="D66" s="16" t="s">
        <v>16</v>
      </c>
      <c r="E66" s="45">
        <v>24729600</v>
      </c>
      <c r="F66" s="16">
        <v>1</v>
      </c>
      <c r="G66" s="18">
        <f>E66/1000</f>
        <v>24729.599999999999</v>
      </c>
    </row>
    <row r="67" spans="1:7" s="2" customFormat="1" ht="17.25" customHeight="1" x14ac:dyDescent="0.3">
      <c r="A67" s="15" t="s">
        <v>241</v>
      </c>
      <c r="B67" s="15" t="s">
        <v>242</v>
      </c>
      <c r="C67" s="16" t="s">
        <v>15</v>
      </c>
      <c r="D67" s="16" t="s">
        <v>16</v>
      </c>
      <c r="E67" s="45">
        <v>32450690</v>
      </c>
      <c r="F67" s="16">
        <v>1</v>
      </c>
      <c r="G67" s="18">
        <f>E67/1000</f>
        <v>32450.69</v>
      </c>
    </row>
    <row r="68" spans="1:7" s="2" customFormat="1" ht="17.25" customHeight="1" x14ac:dyDescent="0.25">
      <c r="A68" s="15" t="s">
        <v>207</v>
      </c>
      <c r="B68" s="15" t="s">
        <v>50</v>
      </c>
      <c r="C68" s="16" t="s">
        <v>15</v>
      </c>
      <c r="D68" s="16" t="s">
        <v>16</v>
      </c>
      <c r="E68" s="17">
        <v>12212600</v>
      </c>
      <c r="F68" s="16">
        <v>1</v>
      </c>
      <c r="G68" s="17">
        <f>12212600/1000</f>
        <v>12212.6</v>
      </c>
    </row>
    <row r="69" spans="1:7" s="2" customFormat="1" ht="17.25" customHeight="1" x14ac:dyDescent="0.25">
      <c r="A69" s="15" t="s">
        <v>233</v>
      </c>
      <c r="B69" s="15" t="s">
        <v>50</v>
      </c>
      <c r="C69" s="16" t="s">
        <v>15</v>
      </c>
      <c r="D69" s="16" t="s">
        <v>16</v>
      </c>
      <c r="E69" s="17">
        <v>38852047</v>
      </c>
      <c r="F69" s="16">
        <v>1</v>
      </c>
      <c r="G69" s="18">
        <f>+E69/1000</f>
        <v>38852.046999999999</v>
      </c>
    </row>
    <row r="70" spans="1:7" s="2" customFormat="1" ht="17.25" customHeight="1" x14ac:dyDescent="0.25">
      <c r="A70" s="15" t="s">
        <v>248</v>
      </c>
      <c r="B70" s="15" t="s">
        <v>50</v>
      </c>
      <c r="C70" s="16" t="s">
        <v>15</v>
      </c>
      <c r="D70" s="16" t="s">
        <v>16</v>
      </c>
      <c r="E70" s="17">
        <v>24996000</v>
      </c>
      <c r="F70" s="16">
        <v>1</v>
      </c>
      <c r="G70" s="18">
        <f>+E70/1000</f>
        <v>24996</v>
      </c>
    </row>
    <row r="71" spans="1:7" s="2" customFormat="1" ht="17.25" customHeight="1" x14ac:dyDescent="0.25">
      <c r="A71" s="15" t="s">
        <v>397</v>
      </c>
      <c r="B71" s="15" t="s">
        <v>50</v>
      </c>
      <c r="C71" s="16" t="s">
        <v>15</v>
      </c>
      <c r="D71" s="16" t="s">
        <v>16</v>
      </c>
      <c r="E71" s="17" t="s">
        <v>19</v>
      </c>
      <c r="F71" s="16">
        <v>1</v>
      </c>
      <c r="G71" s="18" t="s">
        <v>19</v>
      </c>
    </row>
    <row r="72" spans="1:7" s="2" customFormat="1" ht="17.25" customHeight="1" x14ac:dyDescent="0.25">
      <c r="A72" s="15" t="s">
        <v>400</v>
      </c>
      <c r="B72" s="15" t="s">
        <v>50</v>
      </c>
      <c r="C72" s="16" t="s">
        <v>15</v>
      </c>
      <c r="D72" s="16" t="s">
        <v>16</v>
      </c>
      <c r="E72" s="17" t="s">
        <v>19</v>
      </c>
      <c r="F72" s="16">
        <v>1</v>
      </c>
      <c r="G72" s="18" t="s">
        <v>19</v>
      </c>
    </row>
    <row r="73" spans="1:7" s="2" customFormat="1" ht="17.25" customHeight="1" x14ac:dyDescent="0.3">
      <c r="A73" s="15" t="s">
        <v>47</v>
      </c>
      <c r="B73" s="21" t="s">
        <v>45</v>
      </c>
      <c r="C73" s="16" t="s">
        <v>15</v>
      </c>
      <c r="D73" s="16" t="s">
        <v>16</v>
      </c>
      <c r="E73" s="17">
        <v>11827020</v>
      </c>
      <c r="F73" s="16">
        <v>1</v>
      </c>
      <c r="G73" s="18">
        <f>11827020/1000</f>
        <v>11827.02</v>
      </c>
    </row>
    <row r="74" spans="1:7" s="2" customFormat="1" ht="17.25" customHeight="1" x14ac:dyDescent="0.3">
      <c r="A74" s="21" t="s">
        <v>165</v>
      </c>
      <c r="B74" s="21" t="s">
        <v>45</v>
      </c>
      <c r="C74" s="16" t="s">
        <v>15</v>
      </c>
      <c r="D74" s="16" t="s">
        <v>16</v>
      </c>
      <c r="E74" s="17">
        <v>25698000</v>
      </c>
      <c r="F74" s="16">
        <v>1</v>
      </c>
      <c r="G74" s="18">
        <f>+E74/1000</f>
        <v>25698</v>
      </c>
    </row>
    <row r="75" spans="1:7" s="2" customFormat="1" ht="17.25" customHeight="1" x14ac:dyDescent="0.3">
      <c r="A75" s="46" t="s">
        <v>357</v>
      </c>
      <c r="B75" s="21" t="s">
        <v>51</v>
      </c>
      <c r="C75" s="16" t="s">
        <v>15</v>
      </c>
      <c r="D75" s="16" t="s">
        <v>16</v>
      </c>
      <c r="E75" s="19">
        <v>7800000</v>
      </c>
      <c r="F75" s="20">
        <v>1</v>
      </c>
      <c r="G75" s="6">
        <f>E75/1000</f>
        <v>7800</v>
      </c>
    </row>
    <row r="76" spans="1:7" s="2" customFormat="1" ht="17.25" customHeight="1" x14ac:dyDescent="0.3">
      <c r="A76" s="46" t="s">
        <v>56</v>
      </c>
      <c r="B76" s="21" t="s">
        <v>51</v>
      </c>
      <c r="C76" s="16" t="s">
        <v>55</v>
      </c>
      <c r="D76" s="16" t="s">
        <v>16</v>
      </c>
      <c r="E76" s="19">
        <v>49200000</v>
      </c>
      <c r="F76" s="20">
        <v>1</v>
      </c>
      <c r="G76" s="6">
        <v>49200</v>
      </c>
    </row>
    <row r="77" spans="1:7" s="2" customFormat="1" ht="17.25" customHeight="1" x14ac:dyDescent="0.3">
      <c r="A77" s="46" t="s">
        <v>65</v>
      </c>
      <c r="B77" s="21" t="s">
        <v>51</v>
      </c>
      <c r="C77" s="16" t="s">
        <v>15</v>
      </c>
      <c r="D77" s="16" t="s">
        <v>16</v>
      </c>
      <c r="E77" s="19">
        <v>26929480</v>
      </c>
      <c r="F77" s="20">
        <v>1</v>
      </c>
      <c r="G77" s="6">
        <f>E77/1000</f>
        <v>26929.48</v>
      </c>
    </row>
    <row r="78" spans="1:7" s="2" customFormat="1" ht="17.25" customHeight="1" x14ac:dyDescent="0.3">
      <c r="A78" s="46" t="s">
        <v>245</v>
      </c>
      <c r="B78" s="21" t="s">
        <v>51</v>
      </c>
      <c r="C78" s="16" t="s">
        <v>15</v>
      </c>
      <c r="D78" s="16" t="s">
        <v>16</v>
      </c>
      <c r="E78" s="17">
        <v>13929600</v>
      </c>
      <c r="F78" s="16">
        <v>1</v>
      </c>
      <c r="G78" s="18">
        <f>E78/1000</f>
        <v>13929.6</v>
      </c>
    </row>
    <row r="79" spans="1:7" s="2" customFormat="1" ht="17.25" customHeight="1" x14ac:dyDescent="0.3">
      <c r="A79" s="46" t="s">
        <v>201</v>
      </c>
      <c r="B79" s="21" t="s">
        <v>51</v>
      </c>
      <c r="C79" s="16" t="s">
        <v>15</v>
      </c>
      <c r="D79" s="16" t="s">
        <v>16</v>
      </c>
      <c r="E79" s="72">
        <v>6480000</v>
      </c>
      <c r="F79" s="35">
        <v>1</v>
      </c>
      <c r="G79" s="35">
        <f>6480000/1000</f>
        <v>6480</v>
      </c>
    </row>
    <row r="80" spans="1:7" s="2" customFormat="1" ht="17.25" customHeight="1" x14ac:dyDescent="0.3">
      <c r="A80" s="46" t="s">
        <v>194</v>
      </c>
      <c r="B80" s="21" t="s">
        <v>51</v>
      </c>
      <c r="C80" s="16" t="s">
        <v>15</v>
      </c>
      <c r="D80" s="16" t="s">
        <v>16</v>
      </c>
      <c r="E80" s="17">
        <v>1056000</v>
      </c>
      <c r="F80" s="16">
        <v>1</v>
      </c>
      <c r="G80" s="18">
        <f>1056000/1000</f>
        <v>1056</v>
      </c>
    </row>
    <row r="81" spans="1:7" s="2" customFormat="1" ht="17.25" customHeight="1" x14ac:dyDescent="0.3">
      <c r="A81" s="46" t="s">
        <v>172</v>
      </c>
      <c r="B81" s="21" t="s">
        <v>51</v>
      </c>
      <c r="C81" s="24" t="s">
        <v>15</v>
      </c>
      <c r="D81" s="24" t="s">
        <v>16</v>
      </c>
      <c r="E81" s="22">
        <v>15999996</v>
      </c>
      <c r="F81" s="24">
        <v>1</v>
      </c>
      <c r="G81" s="23">
        <f>E81/1000</f>
        <v>15999.995999999999</v>
      </c>
    </row>
    <row r="82" spans="1:7" s="2" customFormat="1" ht="17.25" customHeight="1" x14ac:dyDescent="0.3">
      <c r="A82" s="46" t="s">
        <v>171</v>
      </c>
      <c r="B82" s="21" t="s">
        <v>51</v>
      </c>
      <c r="C82" s="24" t="s">
        <v>15</v>
      </c>
      <c r="D82" s="24" t="s">
        <v>16</v>
      </c>
      <c r="E82" s="17">
        <v>16700000</v>
      </c>
      <c r="F82" s="24">
        <v>1</v>
      </c>
      <c r="G82" s="18">
        <v>16700</v>
      </c>
    </row>
    <row r="83" spans="1:7" s="2" customFormat="1" ht="17.25" customHeight="1" x14ac:dyDescent="0.3">
      <c r="A83" s="46" t="s">
        <v>208</v>
      </c>
      <c r="B83" s="21" t="s">
        <v>51</v>
      </c>
      <c r="C83" s="24" t="s">
        <v>15</v>
      </c>
      <c r="D83" s="24" t="s">
        <v>16</v>
      </c>
      <c r="E83" s="22">
        <v>6735840</v>
      </c>
      <c r="F83" s="24">
        <v>1</v>
      </c>
      <c r="G83" s="22">
        <f>6735840/1000</f>
        <v>6735.84</v>
      </c>
    </row>
    <row r="84" spans="1:7" s="2" customFormat="1" ht="17.25" customHeight="1" x14ac:dyDescent="0.3">
      <c r="A84" s="46" t="s">
        <v>202</v>
      </c>
      <c r="B84" s="21" t="s">
        <v>51</v>
      </c>
      <c r="C84" s="24" t="s">
        <v>15</v>
      </c>
      <c r="D84" s="24" t="s">
        <v>16</v>
      </c>
      <c r="E84" s="72">
        <v>3240000</v>
      </c>
      <c r="F84" s="72">
        <v>1</v>
      </c>
      <c r="G84" s="35">
        <f>3240000/1000</f>
        <v>3240</v>
      </c>
    </row>
    <row r="85" spans="1:7" s="2" customFormat="1" ht="17.25" customHeight="1" x14ac:dyDescent="0.3">
      <c r="A85" s="46" t="s">
        <v>163</v>
      </c>
      <c r="B85" s="21" t="s">
        <v>51</v>
      </c>
      <c r="C85" s="24" t="s">
        <v>15</v>
      </c>
      <c r="D85" s="24" t="s">
        <v>16</v>
      </c>
      <c r="E85" s="17">
        <v>3622158</v>
      </c>
      <c r="F85" s="16">
        <v>1</v>
      </c>
      <c r="G85" s="18">
        <f>+E85/1000</f>
        <v>3622.1579999999999</v>
      </c>
    </row>
    <row r="86" spans="1:7" s="2" customFormat="1" ht="17.25" customHeight="1" x14ac:dyDescent="0.3">
      <c r="A86" s="46" t="s">
        <v>280</v>
      </c>
      <c r="B86" s="21" t="s">
        <v>51</v>
      </c>
      <c r="C86" s="24" t="s">
        <v>15</v>
      </c>
      <c r="D86" s="24" t="s">
        <v>16</v>
      </c>
      <c r="E86" s="17">
        <v>14490000</v>
      </c>
      <c r="F86" s="16">
        <v>1</v>
      </c>
      <c r="G86" s="18">
        <f>+E86/1000</f>
        <v>14490</v>
      </c>
    </row>
    <row r="87" spans="1:7" s="2" customFormat="1" ht="17.25" customHeight="1" x14ac:dyDescent="0.3">
      <c r="A87" s="46" t="s">
        <v>231</v>
      </c>
      <c r="B87" s="21" t="s">
        <v>51</v>
      </c>
      <c r="C87" s="24" t="s">
        <v>15</v>
      </c>
      <c r="D87" s="24" t="s">
        <v>16</v>
      </c>
      <c r="E87" s="17">
        <v>15540000</v>
      </c>
      <c r="F87" s="16">
        <v>1</v>
      </c>
      <c r="G87" s="18">
        <f>E87/1000</f>
        <v>15540</v>
      </c>
    </row>
    <row r="88" spans="1:7" s="2" customFormat="1" ht="17.25" customHeight="1" x14ac:dyDescent="0.3">
      <c r="A88" s="46" t="s">
        <v>156</v>
      </c>
      <c r="B88" s="21" t="s">
        <v>51</v>
      </c>
      <c r="C88" s="24" t="s">
        <v>15</v>
      </c>
      <c r="D88" s="24" t="s">
        <v>16</v>
      </c>
      <c r="E88" s="17">
        <v>7149600</v>
      </c>
      <c r="F88" s="16">
        <v>1</v>
      </c>
      <c r="G88" s="18">
        <f>+E88/1000</f>
        <v>7149.6</v>
      </c>
    </row>
    <row r="89" spans="1:7" s="2" customFormat="1" ht="17.25" customHeight="1" x14ac:dyDescent="0.3">
      <c r="A89" s="46" t="s">
        <v>158</v>
      </c>
      <c r="B89" s="21" t="s">
        <v>51</v>
      </c>
      <c r="C89" s="24" t="s">
        <v>15</v>
      </c>
      <c r="D89" s="24" t="s">
        <v>16</v>
      </c>
      <c r="E89" s="17">
        <v>24600000</v>
      </c>
      <c r="F89" s="16">
        <v>1</v>
      </c>
      <c r="G89" s="18">
        <f>24600000/1000</f>
        <v>24600</v>
      </c>
    </row>
    <row r="90" spans="1:7" s="2" customFormat="1" ht="17.25" customHeight="1" x14ac:dyDescent="0.3">
      <c r="A90" s="46" t="s">
        <v>354</v>
      </c>
      <c r="B90" s="21" t="s">
        <v>51</v>
      </c>
      <c r="C90" s="24" t="s">
        <v>15</v>
      </c>
      <c r="D90" s="24" t="s">
        <v>16</v>
      </c>
      <c r="E90" s="17">
        <v>38400000</v>
      </c>
      <c r="F90" s="16">
        <v>1</v>
      </c>
      <c r="G90" s="18">
        <f>24600000/1000</f>
        <v>24600</v>
      </c>
    </row>
    <row r="91" spans="1:7" s="2" customFormat="1" ht="17.25" customHeight="1" x14ac:dyDescent="0.3">
      <c r="A91" s="46" t="s">
        <v>145</v>
      </c>
      <c r="B91" s="58" t="s">
        <v>51</v>
      </c>
      <c r="C91" s="24" t="s">
        <v>15</v>
      </c>
      <c r="D91" s="24" t="s">
        <v>16</v>
      </c>
      <c r="E91" s="19">
        <v>20400000</v>
      </c>
      <c r="F91" s="16">
        <v>1</v>
      </c>
      <c r="G91" s="18">
        <f>E91/1000</f>
        <v>20400</v>
      </c>
    </row>
    <row r="92" spans="1:7" s="2" customFormat="1" ht="17.25" customHeight="1" x14ac:dyDescent="0.3">
      <c r="A92" s="46" t="s">
        <v>164</v>
      </c>
      <c r="B92" s="21" t="s">
        <v>51</v>
      </c>
      <c r="C92" s="16" t="s">
        <v>15</v>
      </c>
      <c r="D92" s="16" t="s">
        <v>16</v>
      </c>
      <c r="E92" s="17">
        <v>15855000</v>
      </c>
      <c r="F92" s="16">
        <v>1</v>
      </c>
      <c r="G92" s="18">
        <f>+E92/1000</f>
        <v>15855</v>
      </c>
    </row>
    <row r="93" spans="1:7" s="2" customFormat="1" ht="17.25" customHeight="1" x14ac:dyDescent="0.3">
      <c r="A93" s="46" t="s">
        <v>278</v>
      </c>
      <c r="B93" s="21" t="s">
        <v>51</v>
      </c>
      <c r="C93" s="24" t="s">
        <v>15</v>
      </c>
      <c r="D93" s="24" t="s">
        <v>16</v>
      </c>
      <c r="E93" s="17">
        <v>17880000</v>
      </c>
      <c r="F93" s="16">
        <v>1</v>
      </c>
      <c r="G93" s="18">
        <f>E93/1000</f>
        <v>17880</v>
      </c>
    </row>
    <row r="94" spans="1:7" s="2" customFormat="1" ht="17.25" customHeight="1" x14ac:dyDescent="0.3">
      <c r="A94" s="46" t="s">
        <v>157</v>
      </c>
      <c r="B94" s="21" t="s">
        <v>51</v>
      </c>
      <c r="C94" s="24" t="s">
        <v>15</v>
      </c>
      <c r="D94" s="24" t="s">
        <v>16</v>
      </c>
      <c r="E94" s="44">
        <v>37992780</v>
      </c>
      <c r="F94" s="24">
        <v>1</v>
      </c>
      <c r="G94" s="23">
        <f>+E94/1000</f>
        <v>37992.78</v>
      </c>
    </row>
    <row r="95" spans="1:7" s="2" customFormat="1" ht="17.25" customHeight="1" x14ac:dyDescent="0.3">
      <c r="A95" s="21" t="s">
        <v>300</v>
      </c>
      <c r="B95" s="21" t="s">
        <v>51</v>
      </c>
      <c r="C95" s="24" t="s">
        <v>15</v>
      </c>
      <c r="D95" s="24" t="s">
        <v>16</v>
      </c>
      <c r="E95" s="44">
        <v>148389000</v>
      </c>
      <c r="F95" s="24">
        <v>1</v>
      </c>
      <c r="G95" s="23">
        <f>+E95/1000</f>
        <v>148389</v>
      </c>
    </row>
    <row r="96" spans="1:7" s="2" customFormat="1" ht="17.25" customHeight="1" x14ac:dyDescent="0.3">
      <c r="A96" s="21" t="s">
        <v>168</v>
      </c>
      <c r="B96" s="21" t="s">
        <v>51</v>
      </c>
      <c r="C96" s="24" t="s">
        <v>15</v>
      </c>
      <c r="D96" s="24" t="s">
        <v>16</v>
      </c>
      <c r="E96" s="44">
        <v>20280000</v>
      </c>
      <c r="F96" s="24">
        <v>1</v>
      </c>
      <c r="G96" s="23">
        <f>20280000/1000</f>
        <v>20280</v>
      </c>
    </row>
    <row r="97" spans="1:7" s="2" customFormat="1" ht="17.25" customHeight="1" x14ac:dyDescent="0.3">
      <c r="A97" s="21" t="s">
        <v>195</v>
      </c>
      <c r="B97" s="21" t="s">
        <v>51</v>
      </c>
      <c r="C97" s="24" t="s">
        <v>15</v>
      </c>
      <c r="D97" s="24" t="s">
        <v>16</v>
      </c>
      <c r="E97" s="22">
        <v>18766800</v>
      </c>
      <c r="F97" s="24">
        <v>1</v>
      </c>
      <c r="G97" s="23">
        <f>+E97/1000</f>
        <v>18766.8</v>
      </c>
    </row>
    <row r="98" spans="1:7" s="2" customFormat="1" ht="17.25" customHeight="1" x14ac:dyDescent="0.3">
      <c r="A98" s="21" t="s">
        <v>197</v>
      </c>
      <c r="B98" s="21" t="s">
        <v>51</v>
      </c>
      <c r="C98" s="24" t="s">
        <v>15</v>
      </c>
      <c r="D98" s="24" t="s">
        <v>16</v>
      </c>
      <c r="E98" s="23" t="s">
        <v>19</v>
      </c>
      <c r="F98" s="24">
        <v>1</v>
      </c>
      <c r="G98" s="23" t="s">
        <v>19</v>
      </c>
    </row>
    <row r="99" spans="1:7" s="2" customFormat="1" ht="17.25" customHeight="1" x14ac:dyDescent="0.3">
      <c r="A99" s="21" t="s">
        <v>199</v>
      </c>
      <c r="B99" s="21" t="s">
        <v>51</v>
      </c>
      <c r="C99" s="24" t="s">
        <v>15</v>
      </c>
      <c r="D99" s="24" t="s">
        <v>16</v>
      </c>
      <c r="E99" s="73">
        <v>43919341</v>
      </c>
      <c r="F99" s="24">
        <v>1</v>
      </c>
      <c r="G99" s="23">
        <f>+E99/1000</f>
        <v>43919.341</v>
      </c>
    </row>
    <row r="100" spans="1:7" s="2" customFormat="1" ht="17.25" customHeight="1" x14ac:dyDescent="0.3">
      <c r="A100" s="21" t="s">
        <v>218</v>
      </c>
      <c r="B100" s="21" t="s">
        <v>51</v>
      </c>
      <c r="C100" s="24" t="s">
        <v>15</v>
      </c>
      <c r="D100" s="24" t="s">
        <v>16</v>
      </c>
      <c r="E100" s="45">
        <v>15568800</v>
      </c>
      <c r="F100" s="24">
        <v>1</v>
      </c>
      <c r="G100" s="18">
        <f>+E100/1000</f>
        <v>15568.8</v>
      </c>
    </row>
    <row r="101" spans="1:7" s="2" customFormat="1" ht="17.25" customHeight="1" x14ac:dyDescent="0.3">
      <c r="A101" s="21" t="s">
        <v>219</v>
      </c>
      <c r="B101" s="21" t="s">
        <v>51</v>
      </c>
      <c r="C101" s="24" t="s">
        <v>211</v>
      </c>
      <c r="D101" s="24" t="s">
        <v>16</v>
      </c>
      <c r="E101" s="17">
        <v>56736000</v>
      </c>
      <c r="F101" s="24">
        <v>1</v>
      </c>
      <c r="G101" s="18">
        <f>E101/1000</f>
        <v>56736</v>
      </c>
    </row>
    <row r="102" spans="1:7" s="2" customFormat="1" ht="17.25" customHeight="1" x14ac:dyDescent="0.3">
      <c r="A102" s="21" t="s">
        <v>227</v>
      </c>
      <c r="B102" s="21" t="s">
        <v>51</v>
      </c>
      <c r="C102" s="24" t="s">
        <v>15</v>
      </c>
      <c r="D102" s="24" t="s">
        <v>16</v>
      </c>
      <c r="E102" s="22">
        <v>17292000</v>
      </c>
      <c r="F102" s="24">
        <v>1</v>
      </c>
      <c r="G102" s="23">
        <f>+E102/1000</f>
        <v>17292</v>
      </c>
    </row>
    <row r="103" spans="1:7" s="2" customFormat="1" ht="17.25" customHeight="1" x14ac:dyDescent="0.3">
      <c r="A103" s="21" t="s">
        <v>228</v>
      </c>
      <c r="B103" s="21" t="s">
        <v>51</v>
      </c>
      <c r="C103" s="24" t="s">
        <v>15</v>
      </c>
      <c r="D103" s="24" t="s">
        <v>16</v>
      </c>
      <c r="E103" s="22">
        <v>11499600</v>
      </c>
      <c r="F103" s="24">
        <v>1</v>
      </c>
      <c r="G103" s="18">
        <f>+E103/1000</f>
        <v>11499.6</v>
      </c>
    </row>
    <row r="104" spans="1:7" s="2" customFormat="1" ht="15.75" customHeight="1" x14ac:dyDescent="0.3">
      <c r="A104" s="21" t="s">
        <v>404</v>
      </c>
      <c r="B104" s="21" t="s">
        <v>51</v>
      </c>
      <c r="C104" s="24" t="s">
        <v>15</v>
      </c>
      <c r="D104" s="22" t="s">
        <v>16</v>
      </c>
      <c r="E104" s="41">
        <v>1902603</v>
      </c>
      <c r="F104" s="63">
        <v>1</v>
      </c>
      <c r="G104" s="18">
        <f>E104/1000</f>
        <v>1902.6030000000001</v>
      </c>
    </row>
    <row r="105" spans="1:7" s="2" customFormat="1" ht="15.75" customHeight="1" x14ac:dyDescent="0.3">
      <c r="A105" s="21" t="s">
        <v>234</v>
      </c>
      <c r="B105" s="21" t="s">
        <v>51</v>
      </c>
      <c r="C105" s="24" t="s">
        <v>15</v>
      </c>
      <c r="D105" s="24" t="s">
        <v>16</v>
      </c>
      <c r="E105" s="23">
        <v>9642000</v>
      </c>
      <c r="F105" s="24">
        <v>1</v>
      </c>
      <c r="G105" s="23">
        <f>+E105/1000</f>
        <v>9642</v>
      </c>
    </row>
    <row r="106" spans="1:7" s="2" customFormat="1" ht="15.75" customHeight="1" x14ac:dyDescent="0.3">
      <c r="A106" s="21" t="s">
        <v>235</v>
      </c>
      <c r="B106" s="21" t="s">
        <v>51</v>
      </c>
      <c r="C106" s="24" t="s">
        <v>15</v>
      </c>
      <c r="D106" s="24" t="s">
        <v>16</v>
      </c>
      <c r="E106" s="23" t="s">
        <v>19</v>
      </c>
      <c r="F106" s="24">
        <v>1</v>
      </c>
      <c r="G106" s="23" t="s">
        <v>19</v>
      </c>
    </row>
    <row r="107" spans="1:7" s="2" customFormat="1" ht="15.75" customHeight="1" x14ac:dyDescent="0.3">
      <c r="A107" s="21" t="s">
        <v>274</v>
      </c>
      <c r="B107" s="21" t="s">
        <v>51</v>
      </c>
      <c r="C107" s="24" t="s">
        <v>15</v>
      </c>
      <c r="D107" s="24" t="s">
        <v>16</v>
      </c>
      <c r="E107" s="22">
        <v>3591000</v>
      </c>
      <c r="F107" s="24">
        <v>1</v>
      </c>
      <c r="G107" s="23">
        <f>+E107/1000</f>
        <v>3591</v>
      </c>
    </row>
    <row r="108" spans="1:7" s="2" customFormat="1" ht="15.75" customHeight="1" x14ac:dyDescent="0.3">
      <c r="A108" s="21" t="s">
        <v>398</v>
      </c>
      <c r="B108" s="21" t="s">
        <v>51</v>
      </c>
      <c r="C108" s="24" t="s">
        <v>15</v>
      </c>
      <c r="D108" s="24" t="s">
        <v>16</v>
      </c>
      <c r="E108" s="23" t="s">
        <v>19</v>
      </c>
      <c r="F108" s="24">
        <v>1</v>
      </c>
      <c r="G108" s="23" t="s">
        <v>19</v>
      </c>
    </row>
    <row r="109" spans="1:7" s="2" customFormat="1" ht="15.75" customHeight="1" x14ac:dyDescent="0.3">
      <c r="A109" s="21" t="s">
        <v>401</v>
      </c>
      <c r="B109" s="21" t="s">
        <v>51</v>
      </c>
      <c r="C109" s="24" t="s">
        <v>15</v>
      </c>
      <c r="D109" s="22" t="s">
        <v>16</v>
      </c>
      <c r="E109" s="22" t="s">
        <v>19</v>
      </c>
      <c r="F109" s="63">
        <v>1</v>
      </c>
      <c r="G109" s="22" t="s">
        <v>19</v>
      </c>
    </row>
    <row r="110" spans="1:7" s="2" customFormat="1" ht="15.75" customHeight="1" x14ac:dyDescent="0.3">
      <c r="A110" s="21" t="s">
        <v>402</v>
      </c>
      <c r="B110" s="21" t="s">
        <v>51</v>
      </c>
      <c r="C110" s="24" t="s">
        <v>15</v>
      </c>
      <c r="D110" s="22" t="s">
        <v>16</v>
      </c>
      <c r="E110" s="22" t="s">
        <v>19</v>
      </c>
      <c r="F110" s="63">
        <v>1</v>
      </c>
      <c r="G110" s="22" t="s">
        <v>19</v>
      </c>
    </row>
    <row r="111" spans="1:7" s="2" customFormat="1" ht="15.75" customHeight="1" x14ac:dyDescent="0.3">
      <c r="A111" s="21" t="s">
        <v>403</v>
      </c>
      <c r="B111" s="21" t="s">
        <v>51</v>
      </c>
      <c r="C111" s="24" t="s">
        <v>15</v>
      </c>
      <c r="D111" s="22" t="s">
        <v>16</v>
      </c>
      <c r="E111" s="22" t="s">
        <v>19</v>
      </c>
      <c r="F111" s="63">
        <v>1</v>
      </c>
      <c r="G111" s="22" t="s">
        <v>19</v>
      </c>
    </row>
    <row r="112" spans="1:7" s="2" customFormat="1" ht="15.75" customHeight="1" x14ac:dyDescent="0.3">
      <c r="A112" s="21" t="s">
        <v>413</v>
      </c>
      <c r="B112" s="21" t="s">
        <v>51</v>
      </c>
      <c r="C112" s="24" t="s">
        <v>15</v>
      </c>
      <c r="D112" s="22" t="s">
        <v>16</v>
      </c>
      <c r="E112" s="22" t="s">
        <v>19</v>
      </c>
      <c r="F112" s="63">
        <v>1</v>
      </c>
      <c r="G112" s="22" t="s">
        <v>19</v>
      </c>
    </row>
    <row r="113" spans="1:7" s="2" customFormat="1" ht="15.75" customHeight="1" x14ac:dyDescent="0.3">
      <c r="A113" s="21" t="s">
        <v>408</v>
      </c>
      <c r="B113" s="21" t="s">
        <v>51</v>
      </c>
      <c r="C113" s="24" t="s">
        <v>15</v>
      </c>
      <c r="D113" s="22" t="s">
        <v>16</v>
      </c>
      <c r="E113" s="22" t="s">
        <v>19</v>
      </c>
      <c r="F113" s="63">
        <v>1</v>
      </c>
      <c r="G113" s="22" t="s">
        <v>19</v>
      </c>
    </row>
    <row r="114" spans="1:7" s="2" customFormat="1" ht="15.75" customHeight="1" x14ac:dyDescent="0.3">
      <c r="A114" s="21" t="s">
        <v>409</v>
      </c>
      <c r="B114" s="21" t="s">
        <v>51</v>
      </c>
      <c r="C114" s="24" t="s">
        <v>15</v>
      </c>
      <c r="D114" s="22" t="s">
        <v>16</v>
      </c>
      <c r="E114" s="22" t="s">
        <v>19</v>
      </c>
      <c r="F114" s="63">
        <v>1</v>
      </c>
      <c r="G114" s="22" t="s">
        <v>19</v>
      </c>
    </row>
    <row r="115" spans="1:7" s="2" customFormat="1" ht="15.75" customHeight="1" x14ac:dyDescent="0.3">
      <c r="A115" s="89" t="s">
        <v>66</v>
      </c>
      <c r="B115" s="89" t="s">
        <v>51</v>
      </c>
      <c r="C115" s="90" t="s">
        <v>15</v>
      </c>
      <c r="D115" s="90" t="s">
        <v>16</v>
      </c>
      <c r="E115" s="91">
        <v>4038360</v>
      </c>
      <c r="F115" s="90">
        <v>1</v>
      </c>
      <c r="G115" s="92">
        <f>4038360/1000</f>
        <v>4038.36</v>
      </c>
    </row>
    <row r="116" spans="1:7" s="2" customFormat="1" ht="15.75" customHeight="1" x14ac:dyDescent="0.3">
      <c r="A116" s="89" t="s">
        <v>66</v>
      </c>
      <c r="B116" s="89" t="s">
        <v>51</v>
      </c>
      <c r="C116" s="90" t="s">
        <v>15</v>
      </c>
      <c r="D116" s="90" t="s">
        <v>16</v>
      </c>
      <c r="E116" s="91">
        <v>18212880</v>
      </c>
      <c r="F116" s="90">
        <v>1</v>
      </c>
      <c r="G116" s="92">
        <f>18212880/1000</f>
        <v>18212.88</v>
      </c>
    </row>
    <row r="117" spans="1:7" s="2" customFormat="1" ht="15.75" customHeight="1" x14ac:dyDescent="0.3">
      <c r="A117" s="89" t="s">
        <v>244</v>
      </c>
      <c r="B117" s="89" t="s">
        <v>51</v>
      </c>
      <c r="C117" s="90" t="s">
        <v>15</v>
      </c>
      <c r="D117" s="90" t="s">
        <v>16</v>
      </c>
      <c r="E117" s="91">
        <v>7806670</v>
      </c>
      <c r="F117" s="90">
        <v>1</v>
      </c>
      <c r="G117" s="92">
        <f>7806670/1000</f>
        <v>7806.67</v>
      </c>
    </row>
    <row r="118" spans="1:7" s="2" customFormat="1" ht="15.75" customHeight="1" x14ac:dyDescent="0.3">
      <c r="A118" s="89" t="s">
        <v>134</v>
      </c>
      <c r="B118" s="89" t="s">
        <v>135</v>
      </c>
      <c r="C118" s="93" t="s">
        <v>15</v>
      </c>
      <c r="D118" s="93" t="s">
        <v>16</v>
      </c>
      <c r="E118" s="94">
        <v>14160000</v>
      </c>
      <c r="F118" s="93">
        <v>1</v>
      </c>
      <c r="G118" s="95">
        <f>+E118/1000</f>
        <v>14160</v>
      </c>
    </row>
    <row r="119" spans="1:7" s="2" customFormat="1" ht="15.75" customHeight="1" x14ac:dyDescent="0.3">
      <c r="A119" s="89" t="s">
        <v>49</v>
      </c>
      <c r="B119" s="89" t="s">
        <v>52</v>
      </c>
      <c r="C119" s="90" t="s">
        <v>15</v>
      </c>
      <c r="D119" s="90" t="s">
        <v>16</v>
      </c>
      <c r="E119" s="96">
        <v>23127620</v>
      </c>
      <c r="F119" s="90">
        <v>1</v>
      </c>
      <c r="G119" s="97">
        <f>E119/1000</f>
        <v>23127.62</v>
      </c>
    </row>
    <row r="120" spans="1:7" s="2" customFormat="1" ht="15.75" customHeight="1" x14ac:dyDescent="0.3">
      <c r="A120" s="89" t="s">
        <v>64</v>
      </c>
      <c r="B120" s="89" t="s">
        <v>52</v>
      </c>
      <c r="C120" s="90" t="s">
        <v>55</v>
      </c>
      <c r="D120" s="90" t="s">
        <v>16</v>
      </c>
      <c r="E120" s="91">
        <v>76105844</v>
      </c>
      <c r="F120" s="90">
        <v>1</v>
      </c>
      <c r="G120" s="92">
        <f>E120/1000</f>
        <v>76105.843999999997</v>
      </c>
    </row>
    <row r="121" spans="1:7" s="2" customFormat="1" ht="15.75" customHeight="1" x14ac:dyDescent="0.3">
      <c r="A121" s="89" t="s">
        <v>64</v>
      </c>
      <c r="B121" s="89" t="s">
        <v>52</v>
      </c>
      <c r="C121" s="90" t="s">
        <v>15</v>
      </c>
      <c r="D121" s="90" t="s">
        <v>16</v>
      </c>
      <c r="E121" s="91">
        <v>56632500</v>
      </c>
      <c r="F121" s="90">
        <v>1</v>
      </c>
      <c r="G121" s="92">
        <f>56632500/1000</f>
        <v>56632.5</v>
      </c>
    </row>
    <row r="122" spans="1:7" s="2" customFormat="1" ht="15.75" customHeight="1" x14ac:dyDescent="0.3">
      <c r="A122" s="15" t="s">
        <v>291</v>
      </c>
      <c r="B122" s="21" t="s">
        <v>52</v>
      </c>
      <c r="C122" s="24" t="s">
        <v>15</v>
      </c>
      <c r="D122" s="24" t="s">
        <v>16</v>
      </c>
      <c r="E122" s="8">
        <v>5451000</v>
      </c>
      <c r="F122" s="24">
        <v>1</v>
      </c>
      <c r="G122" s="23">
        <f>+E122/1000</f>
        <v>5451</v>
      </c>
    </row>
    <row r="123" spans="1:7" s="2" customFormat="1" ht="17.25" customHeight="1" x14ac:dyDescent="0.3">
      <c r="A123" s="15" t="s">
        <v>169</v>
      </c>
      <c r="B123" s="21" t="s">
        <v>52</v>
      </c>
      <c r="C123" s="16" t="s">
        <v>15</v>
      </c>
      <c r="D123" s="24" t="s">
        <v>16</v>
      </c>
      <c r="E123" s="17">
        <v>6840000</v>
      </c>
      <c r="F123" s="20">
        <v>1</v>
      </c>
      <c r="G123" s="18">
        <v>6840</v>
      </c>
    </row>
    <row r="124" spans="1:7" s="2" customFormat="1" ht="17.25" customHeight="1" x14ac:dyDescent="0.3">
      <c r="A124" s="15" t="s">
        <v>243</v>
      </c>
      <c r="B124" s="21" t="s">
        <v>52</v>
      </c>
      <c r="C124" s="16" t="s">
        <v>15</v>
      </c>
      <c r="D124" s="24" t="s">
        <v>16</v>
      </c>
      <c r="E124" s="17">
        <v>17886630</v>
      </c>
      <c r="F124" s="20">
        <v>1</v>
      </c>
      <c r="G124" s="18">
        <v>6840</v>
      </c>
    </row>
    <row r="125" spans="1:7" s="2" customFormat="1" ht="17.25" customHeight="1" x14ac:dyDescent="0.3">
      <c r="A125" s="15" t="s">
        <v>277</v>
      </c>
      <c r="B125" s="21" t="s">
        <v>52</v>
      </c>
      <c r="C125" s="54" t="s">
        <v>15</v>
      </c>
      <c r="D125" s="66" t="s">
        <v>16</v>
      </c>
      <c r="E125" s="71">
        <v>42000000</v>
      </c>
      <c r="F125" s="66">
        <v>1</v>
      </c>
      <c r="G125" s="71">
        <f>+E125/1000</f>
        <v>42000</v>
      </c>
    </row>
    <row r="126" spans="1:7" s="2" customFormat="1" ht="17.25" customHeight="1" x14ac:dyDescent="0.3">
      <c r="A126" s="15" t="s">
        <v>46</v>
      </c>
      <c r="B126" s="21" t="s">
        <v>20</v>
      </c>
      <c r="C126" s="16" t="s">
        <v>15</v>
      </c>
      <c r="D126" s="16" t="s">
        <v>16</v>
      </c>
      <c r="E126" s="22" t="s">
        <v>19</v>
      </c>
      <c r="F126" s="24">
        <v>1</v>
      </c>
      <c r="G126" s="23" t="s">
        <v>19</v>
      </c>
    </row>
    <row r="127" spans="1:7" s="2" customFormat="1" ht="15.75" customHeight="1" x14ac:dyDescent="0.3">
      <c r="A127" s="15" t="s">
        <v>352</v>
      </c>
      <c r="B127" s="21" t="s">
        <v>20</v>
      </c>
      <c r="C127" s="24" t="s">
        <v>15</v>
      </c>
      <c r="D127" s="16" t="s">
        <v>16</v>
      </c>
      <c r="E127" s="22">
        <v>8187000</v>
      </c>
      <c r="F127" s="24">
        <v>1</v>
      </c>
      <c r="G127" s="8">
        <f>+E127/1000</f>
        <v>8187</v>
      </c>
    </row>
    <row r="128" spans="1:7" s="2" customFormat="1" ht="17.25" customHeight="1" x14ac:dyDescent="0.3">
      <c r="A128" s="15" t="s">
        <v>396</v>
      </c>
      <c r="B128" s="21" t="s">
        <v>42</v>
      </c>
      <c r="C128" s="16" t="s">
        <v>15</v>
      </c>
      <c r="D128" s="16" t="s">
        <v>16</v>
      </c>
      <c r="E128" s="22">
        <v>700000</v>
      </c>
      <c r="F128" s="16">
        <v>1</v>
      </c>
      <c r="G128" s="23">
        <f>+E128/1000</f>
        <v>700</v>
      </c>
    </row>
    <row r="129" spans="1:7" s="2" customFormat="1" ht="17.25" customHeight="1" x14ac:dyDescent="0.25">
      <c r="A129" s="15" t="s">
        <v>355</v>
      </c>
      <c r="B129" s="15" t="s">
        <v>126</v>
      </c>
      <c r="C129" s="16" t="s">
        <v>15</v>
      </c>
      <c r="D129" s="16" t="s">
        <v>16</v>
      </c>
      <c r="E129" s="22">
        <v>4920000</v>
      </c>
      <c r="F129" s="16">
        <v>1</v>
      </c>
      <c r="G129" s="23">
        <f>E129/1000</f>
        <v>4920</v>
      </c>
    </row>
    <row r="130" spans="1:7" s="2" customFormat="1" ht="17.25" customHeight="1" x14ac:dyDescent="0.3">
      <c r="A130" s="15" t="s">
        <v>159</v>
      </c>
      <c r="B130" s="21" t="s">
        <v>160</v>
      </c>
      <c r="C130" s="16" t="s">
        <v>15</v>
      </c>
      <c r="D130" s="16" t="s">
        <v>16</v>
      </c>
      <c r="E130" s="22" t="s">
        <v>19</v>
      </c>
      <c r="F130" s="24">
        <v>1</v>
      </c>
      <c r="G130" s="23" t="s">
        <v>19</v>
      </c>
    </row>
    <row r="131" spans="1:7" s="2" customFormat="1" ht="17.25" customHeight="1" x14ac:dyDescent="0.3">
      <c r="A131" s="15" t="s">
        <v>167</v>
      </c>
      <c r="B131" s="21" t="s">
        <v>160</v>
      </c>
      <c r="C131" s="16" t="s">
        <v>15</v>
      </c>
      <c r="D131" s="16" t="s">
        <v>16</v>
      </c>
      <c r="E131" s="37">
        <v>26898000</v>
      </c>
      <c r="F131" s="16">
        <v>1</v>
      </c>
      <c r="G131" s="37">
        <f>26898000/1000</f>
        <v>26898</v>
      </c>
    </row>
    <row r="132" spans="1:7" s="2" customFormat="1" ht="17.25" customHeight="1" x14ac:dyDescent="0.3">
      <c r="A132" s="15" t="s">
        <v>410</v>
      </c>
      <c r="B132" s="21" t="s">
        <v>160</v>
      </c>
      <c r="C132" s="16" t="s">
        <v>15</v>
      </c>
      <c r="D132" s="16" t="s">
        <v>16</v>
      </c>
      <c r="E132" s="17" t="s">
        <v>19</v>
      </c>
      <c r="F132" s="16">
        <v>1</v>
      </c>
      <c r="G132" s="18" t="s">
        <v>19</v>
      </c>
    </row>
    <row r="133" spans="1:7" s="2" customFormat="1" ht="17.25" customHeight="1" x14ac:dyDescent="0.3">
      <c r="A133" s="15" t="s">
        <v>411</v>
      </c>
      <c r="B133" s="21" t="s">
        <v>160</v>
      </c>
      <c r="C133" s="16" t="s">
        <v>15</v>
      </c>
      <c r="D133" s="16" t="s">
        <v>16</v>
      </c>
      <c r="E133" s="17" t="s">
        <v>19</v>
      </c>
      <c r="F133" s="16">
        <v>1</v>
      </c>
      <c r="G133" s="18" t="s">
        <v>19</v>
      </c>
    </row>
    <row r="134" spans="1:7" s="2" customFormat="1" ht="17.25" customHeight="1" x14ac:dyDescent="0.3">
      <c r="A134" s="15" t="s">
        <v>412</v>
      </c>
      <c r="B134" s="21" t="s">
        <v>160</v>
      </c>
      <c r="C134" s="16" t="s">
        <v>15</v>
      </c>
      <c r="D134" s="16" t="s">
        <v>16</v>
      </c>
      <c r="E134" s="17" t="s">
        <v>19</v>
      </c>
      <c r="F134" s="16">
        <v>1</v>
      </c>
      <c r="G134" s="18" t="s">
        <v>19</v>
      </c>
    </row>
    <row r="135" spans="1:7" s="2" customFormat="1" ht="15.75" customHeight="1" x14ac:dyDescent="0.3">
      <c r="A135" s="15" t="s">
        <v>76</v>
      </c>
      <c r="B135" s="21" t="s">
        <v>54</v>
      </c>
      <c r="C135" s="16" t="s">
        <v>15</v>
      </c>
      <c r="D135" s="16" t="s">
        <v>16</v>
      </c>
      <c r="E135" s="25">
        <v>7080000</v>
      </c>
      <c r="F135" s="16">
        <v>1</v>
      </c>
      <c r="G135" s="25">
        <f>E135/1000</f>
        <v>7080</v>
      </c>
    </row>
    <row r="136" spans="1:7" s="2" customFormat="1" ht="15" customHeight="1" x14ac:dyDescent="0.3">
      <c r="A136" s="15" t="s">
        <v>127</v>
      </c>
      <c r="B136" s="21" t="s">
        <v>54</v>
      </c>
      <c r="C136" s="24" t="s">
        <v>15</v>
      </c>
      <c r="D136" s="24" t="s">
        <v>16</v>
      </c>
      <c r="E136" s="22">
        <v>10512534</v>
      </c>
      <c r="F136" s="24">
        <v>1</v>
      </c>
      <c r="G136" s="23">
        <f>E136/1000</f>
        <v>10512.534</v>
      </c>
    </row>
    <row r="137" spans="1:7" s="2" customFormat="1" ht="15" customHeight="1" x14ac:dyDescent="0.3">
      <c r="A137" s="15" t="s">
        <v>292</v>
      </c>
      <c r="B137" s="21" t="s">
        <v>54</v>
      </c>
      <c r="C137" s="24" t="s">
        <v>15</v>
      </c>
      <c r="D137" s="24" t="s">
        <v>16</v>
      </c>
      <c r="E137" s="22">
        <v>13963200</v>
      </c>
      <c r="F137" s="24">
        <v>1</v>
      </c>
      <c r="G137" s="23">
        <f>E137/1000</f>
        <v>13963.2</v>
      </c>
    </row>
    <row r="138" spans="1:7" s="2" customFormat="1" ht="15" customHeight="1" x14ac:dyDescent="0.3">
      <c r="A138" s="15" t="s">
        <v>200</v>
      </c>
      <c r="B138" s="21" t="s">
        <v>54</v>
      </c>
      <c r="C138" s="16" t="s">
        <v>55</v>
      </c>
      <c r="D138" s="16" t="s">
        <v>16</v>
      </c>
      <c r="E138" s="17" t="s">
        <v>19</v>
      </c>
      <c r="F138" s="16">
        <v>1</v>
      </c>
      <c r="G138" s="18" t="s">
        <v>19</v>
      </c>
    </row>
    <row r="139" spans="1:7" s="2" customFormat="1" ht="15" customHeight="1" x14ac:dyDescent="0.3">
      <c r="A139" s="15" t="s">
        <v>212</v>
      </c>
      <c r="B139" s="21" t="s">
        <v>54</v>
      </c>
      <c r="C139" s="26" t="s">
        <v>211</v>
      </c>
      <c r="D139" s="16" t="s">
        <v>16</v>
      </c>
      <c r="E139" s="17">
        <v>115575000</v>
      </c>
      <c r="F139" s="16">
        <v>1</v>
      </c>
      <c r="G139" s="18">
        <f>+E139/1000</f>
        <v>115575</v>
      </c>
    </row>
    <row r="140" spans="1:7" s="2" customFormat="1" ht="15" customHeight="1" x14ac:dyDescent="0.25">
      <c r="A140" s="15" t="s">
        <v>405</v>
      </c>
      <c r="B140" s="15" t="s">
        <v>54</v>
      </c>
      <c r="C140" s="26" t="s">
        <v>15</v>
      </c>
      <c r="D140" s="16" t="s">
        <v>16</v>
      </c>
      <c r="E140" s="17" t="s">
        <v>19</v>
      </c>
      <c r="F140" s="16">
        <v>1</v>
      </c>
      <c r="G140" s="18" t="s">
        <v>19</v>
      </c>
    </row>
    <row r="141" spans="1:7" s="2" customFormat="1" ht="15" customHeight="1" x14ac:dyDescent="0.3">
      <c r="A141" s="15" t="s">
        <v>314</v>
      </c>
      <c r="B141" s="21" t="s">
        <v>54</v>
      </c>
      <c r="C141" s="26" t="s">
        <v>15</v>
      </c>
      <c r="D141" s="16" t="s">
        <v>16</v>
      </c>
      <c r="E141" s="17">
        <v>11026500</v>
      </c>
      <c r="F141" s="16">
        <v>1</v>
      </c>
      <c r="G141" s="23">
        <f>E141/1000</f>
        <v>11026.5</v>
      </c>
    </row>
    <row r="142" spans="1:7" s="2" customFormat="1" ht="15" customHeight="1" x14ac:dyDescent="0.3">
      <c r="A142" s="15" t="s">
        <v>170</v>
      </c>
      <c r="B142" s="21" t="s">
        <v>54</v>
      </c>
      <c r="C142" s="26" t="s">
        <v>15</v>
      </c>
      <c r="D142" s="16" t="s">
        <v>16</v>
      </c>
      <c r="E142" s="17">
        <v>11400000</v>
      </c>
      <c r="F142" s="16">
        <v>1</v>
      </c>
      <c r="G142" s="23">
        <v>11400</v>
      </c>
    </row>
    <row r="143" spans="1:7" s="2" customFormat="1" ht="15" customHeight="1" x14ac:dyDescent="0.3">
      <c r="A143" s="15" t="s">
        <v>350</v>
      </c>
      <c r="B143" s="21" t="s">
        <v>54</v>
      </c>
      <c r="C143" s="26" t="s">
        <v>15</v>
      </c>
      <c r="D143" s="16" t="s">
        <v>16</v>
      </c>
      <c r="E143" s="17">
        <v>9490000</v>
      </c>
      <c r="F143" s="16">
        <v>1</v>
      </c>
      <c r="G143" s="23">
        <f>+E143/1000</f>
        <v>9490</v>
      </c>
    </row>
    <row r="144" spans="1:7" s="2" customFormat="1" ht="15" customHeight="1" x14ac:dyDescent="0.3">
      <c r="A144" s="15" t="s">
        <v>414</v>
      </c>
      <c r="B144" s="21" t="s">
        <v>97</v>
      </c>
      <c r="C144" s="26" t="s">
        <v>15</v>
      </c>
      <c r="D144" s="16" t="s">
        <v>16</v>
      </c>
      <c r="E144" s="17">
        <v>40980000</v>
      </c>
      <c r="F144" s="16">
        <v>1</v>
      </c>
      <c r="G144" s="23">
        <f>+E144/1000</f>
        <v>40980</v>
      </c>
    </row>
    <row r="145" spans="1:7" s="2" customFormat="1" ht="15" customHeight="1" x14ac:dyDescent="0.3">
      <c r="A145" s="15" t="s">
        <v>415</v>
      </c>
      <c r="B145" s="21" t="s">
        <v>436</v>
      </c>
      <c r="C145" s="26" t="s">
        <v>15</v>
      </c>
      <c r="D145" s="16" t="s">
        <v>16</v>
      </c>
      <c r="E145" s="17" t="s">
        <v>19</v>
      </c>
      <c r="F145" s="16">
        <v>1</v>
      </c>
      <c r="G145" s="23" t="s">
        <v>19</v>
      </c>
    </row>
    <row r="146" spans="1:7" s="2" customFormat="1" ht="15" customHeight="1" x14ac:dyDescent="0.3">
      <c r="A146" s="15" t="s">
        <v>140</v>
      </c>
      <c r="B146" s="21" t="s">
        <v>139</v>
      </c>
      <c r="C146" s="26" t="s">
        <v>15</v>
      </c>
      <c r="D146" s="16" t="s">
        <v>16</v>
      </c>
      <c r="E146" s="17" t="s">
        <v>19</v>
      </c>
      <c r="F146" s="16">
        <v>1</v>
      </c>
      <c r="G146" s="18" t="s">
        <v>19</v>
      </c>
    </row>
    <row r="147" spans="1:7" s="2" customFormat="1" ht="15" customHeight="1" x14ac:dyDescent="0.3">
      <c r="A147" s="15" t="s">
        <v>196</v>
      </c>
      <c r="B147" s="21" t="s">
        <v>139</v>
      </c>
      <c r="C147" s="26" t="s">
        <v>15</v>
      </c>
      <c r="D147" s="16" t="s">
        <v>16</v>
      </c>
      <c r="E147" s="17">
        <v>15900000</v>
      </c>
      <c r="F147" s="16">
        <v>1</v>
      </c>
      <c r="G147" s="18">
        <v>15900</v>
      </c>
    </row>
    <row r="148" spans="1:7" s="2" customFormat="1" ht="15" customHeight="1" x14ac:dyDescent="0.3">
      <c r="A148" s="15" t="s">
        <v>151</v>
      </c>
      <c r="B148" s="21" t="s">
        <v>153</v>
      </c>
      <c r="C148" s="16" t="s">
        <v>15</v>
      </c>
      <c r="D148" s="16" t="s">
        <v>16</v>
      </c>
      <c r="E148" s="17">
        <v>24480000</v>
      </c>
      <c r="F148" s="16">
        <v>1</v>
      </c>
      <c r="G148" s="18">
        <f>+E148/1000</f>
        <v>24480</v>
      </c>
    </row>
    <row r="149" spans="1:7" s="2" customFormat="1" ht="15" customHeight="1" x14ac:dyDescent="0.3">
      <c r="A149" s="15" t="s">
        <v>152</v>
      </c>
      <c r="B149" s="21" t="s">
        <v>153</v>
      </c>
      <c r="C149" s="16" t="s">
        <v>15</v>
      </c>
      <c r="D149" s="16" t="s">
        <v>16</v>
      </c>
      <c r="E149" s="17">
        <v>43200000</v>
      </c>
      <c r="F149" s="16">
        <v>1</v>
      </c>
      <c r="G149" s="18">
        <f>+E149/1000</f>
        <v>43200</v>
      </c>
    </row>
    <row r="150" spans="1:7" s="2" customFormat="1" ht="15" customHeight="1" x14ac:dyDescent="0.3">
      <c r="A150" s="15" t="s">
        <v>162</v>
      </c>
      <c r="B150" s="21" t="s">
        <v>161</v>
      </c>
      <c r="C150" s="16" t="s">
        <v>15</v>
      </c>
      <c r="D150" s="16" t="s">
        <v>16</v>
      </c>
      <c r="E150" s="17">
        <v>42000000</v>
      </c>
      <c r="F150" s="16">
        <v>1</v>
      </c>
      <c r="G150" s="18">
        <f>42000000/1000</f>
        <v>42000</v>
      </c>
    </row>
    <row r="151" spans="1:7" s="3" customFormat="1" ht="30" customHeight="1" x14ac:dyDescent="0.3">
      <c r="A151" s="4"/>
      <c r="B151" s="27" t="s">
        <v>44</v>
      </c>
      <c r="C151" s="16"/>
      <c r="D151" s="16"/>
      <c r="E151" s="17"/>
      <c r="F151" s="16"/>
      <c r="G151" s="18"/>
    </row>
    <row r="152" spans="1:7" s="3" customFormat="1" ht="14.25" customHeight="1" x14ac:dyDescent="0.3">
      <c r="A152" s="4">
        <v>98111140</v>
      </c>
      <c r="B152" s="21" t="s">
        <v>21</v>
      </c>
      <c r="C152" s="16" t="s">
        <v>43</v>
      </c>
      <c r="D152" s="16" t="s">
        <v>16</v>
      </c>
      <c r="E152" s="5">
        <v>317530</v>
      </c>
      <c r="F152" s="16">
        <v>1</v>
      </c>
      <c r="G152" s="6">
        <v>317.5</v>
      </c>
    </row>
    <row r="153" spans="1:7" s="3" customFormat="1" ht="14.25" customHeight="1" x14ac:dyDescent="0.3">
      <c r="A153" s="4" t="s">
        <v>22</v>
      </c>
      <c r="B153" s="21" t="s">
        <v>21</v>
      </c>
      <c r="C153" s="16" t="s">
        <v>43</v>
      </c>
      <c r="D153" s="16" t="s">
        <v>16</v>
      </c>
      <c r="E153" s="5">
        <v>194130</v>
      </c>
      <c r="F153" s="16">
        <v>1</v>
      </c>
      <c r="G153" s="6">
        <v>194.2</v>
      </c>
    </row>
    <row r="154" spans="1:7" s="3" customFormat="1" ht="14.25" customHeight="1" x14ac:dyDescent="0.3">
      <c r="A154" s="4" t="s">
        <v>23</v>
      </c>
      <c r="B154" s="21" t="s">
        <v>21</v>
      </c>
      <c r="C154" s="16" t="s">
        <v>43</v>
      </c>
      <c r="D154" s="16" t="s">
        <v>16</v>
      </c>
      <c r="E154" s="5">
        <v>456600</v>
      </c>
      <c r="F154" s="16">
        <v>1</v>
      </c>
      <c r="G154" s="6">
        <v>456.6</v>
      </c>
    </row>
    <row r="155" spans="1:7" s="3" customFormat="1" ht="14.25" customHeight="1" x14ac:dyDescent="0.3">
      <c r="A155" s="4" t="s">
        <v>24</v>
      </c>
      <c r="B155" s="21" t="s">
        <v>21</v>
      </c>
      <c r="C155" s="16" t="s">
        <v>43</v>
      </c>
      <c r="D155" s="16" t="s">
        <v>16</v>
      </c>
      <c r="E155" s="5">
        <v>255424</v>
      </c>
      <c r="F155" s="16">
        <v>1</v>
      </c>
      <c r="G155" s="6">
        <f>E155/1000</f>
        <v>255.42400000000001</v>
      </c>
    </row>
    <row r="156" spans="1:7" s="3" customFormat="1" ht="14.25" customHeight="1" x14ac:dyDescent="0.3">
      <c r="A156" s="4" t="s">
        <v>25</v>
      </c>
      <c r="B156" s="21" t="s">
        <v>21</v>
      </c>
      <c r="C156" s="16" t="s">
        <v>43</v>
      </c>
      <c r="D156" s="16" t="s">
        <v>16</v>
      </c>
      <c r="E156" s="5">
        <v>73275</v>
      </c>
      <c r="F156" s="16">
        <v>1</v>
      </c>
      <c r="G156" s="6">
        <f>E156/1000</f>
        <v>73.275000000000006</v>
      </c>
    </row>
    <row r="157" spans="1:7" s="3" customFormat="1" ht="14.25" customHeight="1" x14ac:dyDescent="0.3">
      <c r="A157" s="4" t="s">
        <v>26</v>
      </c>
      <c r="B157" s="21" t="s">
        <v>21</v>
      </c>
      <c r="C157" s="16" t="s">
        <v>43</v>
      </c>
      <c r="D157" s="16" t="s">
        <v>16</v>
      </c>
      <c r="E157" s="5">
        <v>128478</v>
      </c>
      <c r="F157" s="16">
        <v>1</v>
      </c>
      <c r="G157" s="6">
        <f>E157/1000</f>
        <v>128.47800000000001</v>
      </c>
    </row>
    <row r="158" spans="1:7" s="3" customFormat="1" ht="14.25" customHeight="1" x14ac:dyDescent="0.3">
      <c r="A158" s="4" t="s">
        <v>27</v>
      </c>
      <c r="B158" s="21" t="s">
        <v>21</v>
      </c>
      <c r="C158" s="16" t="s">
        <v>43</v>
      </c>
      <c r="D158" s="16" t="s">
        <v>16</v>
      </c>
      <c r="E158" s="5">
        <v>46127.22</v>
      </c>
      <c r="F158" s="16">
        <v>1</v>
      </c>
      <c r="G158" s="6">
        <f>E158/1000</f>
        <v>46.127220000000001</v>
      </c>
    </row>
    <row r="159" spans="1:7" s="3" customFormat="1" ht="14.25" customHeight="1" x14ac:dyDescent="0.3">
      <c r="A159" s="4" t="s">
        <v>28</v>
      </c>
      <c r="B159" s="21" t="s">
        <v>21</v>
      </c>
      <c r="C159" s="16" t="s">
        <v>43</v>
      </c>
      <c r="D159" s="16" t="s">
        <v>16</v>
      </c>
      <c r="E159" s="5">
        <v>46840.020000000004</v>
      </c>
      <c r="F159" s="16">
        <v>1</v>
      </c>
      <c r="G159" s="6">
        <f>46840.02/1000</f>
        <v>46.840019999999996</v>
      </c>
    </row>
    <row r="160" spans="1:7" s="3" customFormat="1" ht="14.25" customHeight="1" x14ac:dyDescent="0.3">
      <c r="A160" s="4" t="s">
        <v>29</v>
      </c>
      <c r="B160" s="21" t="s">
        <v>21</v>
      </c>
      <c r="C160" s="16" t="s">
        <v>43</v>
      </c>
      <c r="D160" s="16" t="s">
        <v>16</v>
      </c>
      <c r="E160" s="5">
        <v>72146</v>
      </c>
      <c r="F160" s="16">
        <v>1</v>
      </c>
      <c r="G160" s="6">
        <f>72146/1000</f>
        <v>72.146000000000001</v>
      </c>
    </row>
    <row r="161" spans="1:7" s="3" customFormat="1" ht="14.25" customHeight="1" x14ac:dyDescent="0.3">
      <c r="A161" s="4" t="s">
        <v>30</v>
      </c>
      <c r="B161" s="21" t="s">
        <v>21</v>
      </c>
      <c r="C161" s="16" t="s">
        <v>43</v>
      </c>
      <c r="D161" s="16" t="s">
        <v>16</v>
      </c>
      <c r="E161" s="5">
        <v>34721</v>
      </c>
      <c r="F161" s="16">
        <v>1</v>
      </c>
      <c r="G161" s="6">
        <f>34721/1000</f>
        <v>34.720999999999997</v>
      </c>
    </row>
    <row r="162" spans="1:7" s="3" customFormat="1" ht="14.25" customHeight="1" x14ac:dyDescent="0.3">
      <c r="A162" s="4" t="s">
        <v>31</v>
      </c>
      <c r="B162" s="21" t="s">
        <v>21</v>
      </c>
      <c r="C162" s="16" t="s">
        <v>43</v>
      </c>
      <c r="D162" s="16" t="s">
        <v>16</v>
      </c>
      <c r="E162" s="5">
        <v>177558</v>
      </c>
      <c r="F162" s="16">
        <v>1</v>
      </c>
      <c r="G162" s="6">
        <f>177558/1000</f>
        <v>177.55799999999999</v>
      </c>
    </row>
    <row r="163" spans="1:7" s="3" customFormat="1" ht="14.25" customHeight="1" x14ac:dyDescent="0.3">
      <c r="A163" s="4" t="s">
        <v>32</v>
      </c>
      <c r="B163" s="21" t="s">
        <v>21</v>
      </c>
      <c r="C163" s="16" t="s">
        <v>43</v>
      </c>
      <c r="D163" s="16" t="s">
        <v>16</v>
      </c>
      <c r="E163" s="5">
        <v>4230</v>
      </c>
      <c r="F163" s="16">
        <v>1</v>
      </c>
      <c r="G163" s="6">
        <f>4230/1000</f>
        <v>4.2300000000000004</v>
      </c>
    </row>
    <row r="164" spans="1:7" s="3" customFormat="1" ht="14.25" customHeight="1" x14ac:dyDescent="0.3">
      <c r="A164" s="4" t="s">
        <v>33</v>
      </c>
      <c r="B164" s="21" t="s">
        <v>21</v>
      </c>
      <c r="C164" s="16" t="s">
        <v>43</v>
      </c>
      <c r="D164" s="16" t="s">
        <v>16</v>
      </c>
      <c r="E164" s="5">
        <v>59177</v>
      </c>
      <c r="F164" s="16">
        <v>1</v>
      </c>
      <c r="G164" s="5">
        <f>59177/1000</f>
        <v>59.177</v>
      </c>
    </row>
    <row r="165" spans="1:7" s="3" customFormat="1" ht="14.25" customHeight="1" x14ac:dyDescent="0.3">
      <c r="A165" s="4" t="s">
        <v>34</v>
      </c>
      <c r="B165" s="21" t="s">
        <v>21</v>
      </c>
      <c r="C165" s="16" t="s">
        <v>43</v>
      </c>
      <c r="D165" s="16" t="s">
        <v>16</v>
      </c>
      <c r="E165" s="5">
        <v>37569</v>
      </c>
      <c r="F165" s="16">
        <v>1</v>
      </c>
      <c r="G165" s="6">
        <f>37569/1000</f>
        <v>37.569000000000003</v>
      </c>
    </row>
    <row r="166" spans="1:7" s="3" customFormat="1" ht="14.25" customHeight="1" x14ac:dyDescent="0.3">
      <c r="A166" s="4" t="s">
        <v>35</v>
      </c>
      <c r="B166" s="21" t="s">
        <v>21</v>
      </c>
      <c r="C166" s="16" t="s">
        <v>43</v>
      </c>
      <c r="D166" s="16" t="s">
        <v>16</v>
      </c>
      <c r="E166" s="5">
        <v>121972</v>
      </c>
      <c r="F166" s="16">
        <v>1</v>
      </c>
      <c r="G166" s="6">
        <f>121972/1000</f>
        <v>121.97199999999999</v>
      </c>
    </row>
    <row r="167" spans="1:7" s="3" customFormat="1" ht="14.25" customHeight="1" x14ac:dyDescent="0.3">
      <c r="A167" s="4" t="s">
        <v>36</v>
      </c>
      <c r="B167" s="21" t="s">
        <v>21</v>
      </c>
      <c r="C167" s="16" t="s">
        <v>43</v>
      </c>
      <c r="D167" s="16" t="s">
        <v>16</v>
      </c>
      <c r="E167" s="5">
        <v>226755</v>
      </c>
      <c r="F167" s="16">
        <v>1</v>
      </c>
      <c r="G167" s="6">
        <f>226755/1000</f>
        <v>226.755</v>
      </c>
    </row>
    <row r="168" spans="1:7" s="3" customFormat="1" ht="14.25" customHeight="1" x14ac:dyDescent="0.3">
      <c r="A168" s="4" t="s">
        <v>37</v>
      </c>
      <c r="B168" s="21" t="s">
        <v>21</v>
      </c>
      <c r="C168" s="16" t="s">
        <v>43</v>
      </c>
      <c r="D168" s="16" t="s">
        <v>16</v>
      </c>
      <c r="E168" s="5">
        <v>114933</v>
      </c>
      <c r="F168" s="16">
        <v>1</v>
      </c>
      <c r="G168" s="6">
        <f>114933/1000</f>
        <v>114.93300000000001</v>
      </c>
    </row>
    <row r="169" spans="1:7" s="3" customFormat="1" ht="14.25" customHeight="1" x14ac:dyDescent="0.3">
      <c r="A169" s="4" t="s">
        <v>38</v>
      </c>
      <c r="B169" s="21" t="s">
        <v>21</v>
      </c>
      <c r="C169" s="16" t="s">
        <v>43</v>
      </c>
      <c r="D169" s="16" t="s">
        <v>16</v>
      </c>
      <c r="E169" s="5">
        <v>23745</v>
      </c>
      <c r="F169" s="16">
        <v>1</v>
      </c>
      <c r="G169" s="6">
        <f>23745/1000</f>
        <v>23.745000000000001</v>
      </c>
    </row>
    <row r="170" spans="1:7" s="3" customFormat="1" ht="14.25" customHeight="1" x14ac:dyDescent="0.3">
      <c r="A170" s="4" t="s">
        <v>39</v>
      </c>
      <c r="B170" s="21" t="s">
        <v>21</v>
      </c>
      <c r="C170" s="16" t="s">
        <v>43</v>
      </c>
      <c r="D170" s="16" t="s">
        <v>16</v>
      </c>
      <c r="E170" s="5">
        <v>270600</v>
      </c>
      <c r="F170" s="16">
        <v>1</v>
      </c>
      <c r="G170" s="5">
        <f>270600/1000</f>
        <v>270.60000000000002</v>
      </c>
    </row>
    <row r="171" spans="1:7" s="3" customFormat="1" ht="14.25" customHeight="1" x14ac:dyDescent="0.3">
      <c r="A171" s="4" t="s">
        <v>40</v>
      </c>
      <c r="B171" s="21" t="s">
        <v>21</v>
      </c>
      <c r="C171" s="16" t="s">
        <v>43</v>
      </c>
      <c r="D171" s="16" t="s">
        <v>16</v>
      </c>
      <c r="E171" s="5">
        <v>94659</v>
      </c>
      <c r="F171" s="16">
        <v>1</v>
      </c>
      <c r="G171" s="5">
        <v>94.6</v>
      </c>
    </row>
    <row r="172" spans="1:7" s="3" customFormat="1" ht="14.25" customHeight="1" x14ac:dyDescent="0.3">
      <c r="A172" s="4" t="s">
        <v>41</v>
      </c>
      <c r="B172" s="21" t="s">
        <v>21</v>
      </c>
      <c r="C172" s="16" t="s">
        <v>43</v>
      </c>
      <c r="D172" s="16" t="s">
        <v>16</v>
      </c>
      <c r="E172" s="5">
        <v>44402</v>
      </c>
      <c r="F172" s="16">
        <v>1</v>
      </c>
      <c r="G172" s="6">
        <f>44402/1000</f>
        <v>44.402000000000001</v>
      </c>
    </row>
    <row r="173" spans="1:7" s="3" customFormat="1" ht="14.25" customHeight="1" x14ac:dyDescent="0.3">
      <c r="A173" s="4" t="s">
        <v>57</v>
      </c>
      <c r="B173" s="21" t="s">
        <v>21</v>
      </c>
      <c r="C173" s="16" t="s">
        <v>43</v>
      </c>
      <c r="D173" s="16" t="s">
        <v>16</v>
      </c>
      <c r="E173" s="5">
        <v>21786</v>
      </c>
      <c r="F173" s="16">
        <v>1</v>
      </c>
      <c r="G173" s="6">
        <f>21786/1000</f>
        <v>21.786000000000001</v>
      </c>
    </row>
    <row r="174" spans="1:7" x14ac:dyDescent="0.3">
      <c r="A174" s="4" t="s">
        <v>62</v>
      </c>
      <c r="B174" s="21" t="s">
        <v>21</v>
      </c>
      <c r="C174" s="16" t="s">
        <v>43</v>
      </c>
      <c r="D174" s="16" t="s">
        <v>16</v>
      </c>
      <c r="E174" s="17">
        <v>289405</v>
      </c>
      <c r="F174" s="16">
        <v>1</v>
      </c>
      <c r="G174" s="16">
        <v>289.39999999999998</v>
      </c>
    </row>
    <row r="175" spans="1:7" x14ac:dyDescent="0.3">
      <c r="A175" s="4" t="s">
        <v>73</v>
      </c>
      <c r="B175" s="21" t="s">
        <v>21</v>
      </c>
      <c r="C175" s="16" t="s">
        <v>43</v>
      </c>
      <c r="D175" s="16" t="s">
        <v>16</v>
      </c>
      <c r="E175" s="17">
        <v>90504</v>
      </c>
      <c r="F175" s="16">
        <v>1</v>
      </c>
      <c r="G175" s="16">
        <v>90.5</v>
      </c>
    </row>
    <row r="176" spans="1:7" x14ac:dyDescent="0.3">
      <c r="A176" s="4" t="s">
        <v>75</v>
      </c>
      <c r="B176" s="21" t="s">
        <v>21</v>
      </c>
      <c r="C176" s="16" t="s">
        <v>43</v>
      </c>
      <c r="D176" s="16" t="s">
        <v>16</v>
      </c>
      <c r="E176" s="17">
        <v>456600</v>
      </c>
      <c r="F176" s="16">
        <v>1</v>
      </c>
      <c r="G176" s="17">
        <f>456600/1000</f>
        <v>456.6</v>
      </c>
    </row>
    <row r="177" spans="1:7" x14ac:dyDescent="0.3">
      <c r="A177" s="4" t="s">
        <v>77</v>
      </c>
      <c r="B177" s="21" t="s">
        <v>21</v>
      </c>
      <c r="C177" s="16" t="s">
        <v>43</v>
      </c>
      <c r="D177" s="16" t="s">
        <v>16</v>
      </c>
      <c r="E177" s="17">
        <v>107717</v>
      </c>
      <c r="F177" s="16">
        <v>1</v>
      </c>
      <c r="G177" s="17">
        <f>107717/1000</f>
        <v>107.717</v>
      </c>
    </row>
    <row r="178" spans="1:7" x14ac:dyDescent="0.3">
      <c r="A178" s="4" t="s">
        <v>78</v>
      </c>
      <c r="B178" s="21" t="s">
        <v>21</v>
      </c>
      <c r="C178" s="16" t="s">
        <v>43</v>
      </c>
      <c r="D178" s="16" t="s">
        <v>16</v>
      </c>
      <c r="E178" s="17">
        <v>109277</v>
      </c>
      <c r="F178" s="16">
        <v>1</v>
      </c>
      <c r="G178" s="18">
        <f>E178/1000</f>
        <v>109.277</v>
      </c>
    </row>
    <row r="179" spans="1:7" x14ac:dyDescent="0.3">
      <c r="A179" s="4" t="s">
        <v>79</v>
      </c>
      <c r="B179" s="21" t="s">
        <v>21</v>
      </c>
      <c r="C179" s="16" t="s">
        <v>43</v>
      </c>
      <c r="D179" s="16" t="s">
        <v>16</v>
      </c>
      <c r="E179" s="17">
        <v>339795</v>
      </c>
      <c r="F179" s="16">
        <v>1</v>
      </c>
      <c r="G179" s="18">
        <f t="shared" ref="G179:G180" si="1">E179/1000</f>
        <v>339.79500000000002</v>
      </c>
    </row>
    <row r="180" spans="1:7" x14ac:dyDescent="0.3">
      <c r="A180" s="4" t="s">
        <v>80</v>
      </c>
      <c r="B180" s="21" t="s">
        <v>21</v>
      </c>
      <c r="C180" s="16" t="s">
        <v>43</v>
      </c>
      <c r="D180" s="16" t="s">
        <v>16</v>
      </c>
      <c r="E180" s="17">
        <v>24230</v>
      </c>
      <c r="F180" s="16">
        <v>1</v>
      </c>
      <c r="G180" s="18">
        <f t="shared" si="1"/>
        <v>24.23</v>
      </c>
    </row>
    <row r="181" spans="1:7" x14ac:dyDescent="0.3">
      <c r="A181" s="4" t="s">
        <v>81</v>
      </c>
      <c r="B181" s="21" t="s">
        <v>21</v>
      </c>
      <c r="C181" s="16" t="s">
        <v>43</v>
      </c>
      <c r="D181" s="16" t="s">
        <v>16</v>
      </c>
      <c r="E181" s="17">
        <v>88678</v>
      </c>
      <c r="F181" s="16">
        <v>1</v>
      </c>
      <c r="G181" s="18">
        <v>88.7</v>
      </c>
    </row>
    <row r="182" spans="1:7" x14ac:dyDescent="0.3">
      <c r="A182" s="4" t="s">
        <v>82</v>
      </c>
      <c r="B182" s="21" t="s">
        <v>21</v>
      </c>
      <c r="C182" s="16" t="s">
        <v>43</v>
      </c>
      <c r="D182" s="16" t="s">
        <v>16</v>
      </c>
      <c r="E182" s="17">
        <v>55215</v>
      </c>
      <c r="F182" s="16">
        <v>1</v>
      </c>
      <c r="G182" s="18">
        <v>55.2</v>
      </c>
    </row>
    <row r="183" spans="1:7" x14ac:dyDescent="0.3">
      <c r="A183" s="4" t="s">
        <v>83</v>
      </c>
      <c r="B183" s="21" t="s">
        <v>21</v>
      </c>
      <c r="C183" s="16" t="s">
        <v>43</v>
      </c>
      <c r="D183" s="16" t="s">
        <v>16</v>
      </c>
      <c r="E183" s="17">
        <v>114732.42</v>
      </c>
      <c r="F183" s="16">
        <v>1</v>
      </c>
      <c r="G183" s="18">
        <v>114.73242</v>
      </c>
    </row>
    <row r="184" spans="1:7" x14ac:dyDescent="0.3">
      <c r="A184" s="4" t="s">
        <v>84</v>
      </c>
      <c r="B184" s="21" t="s">
        <v>21</v>
      </c>
      <c r="C184" s="16" t="s">
        <v>43</v>
      </c>
      <c r="D184" s="16" t="s">
        <v>16</v>
      </c>
      <c r="E184" s="17">
        <v>79280.399999999994</v>
      </c>
      <c r="F184" s="16">
        <v>1</v>
      </c>
      <c r="G184" s="18">
        <v>79.280400000000014</v>
      </c>
    </row>
    <row r="185" spans="1:7" x14ac:dyDescent="0.3">
      <c r="A185" s="4" t="s">
        <v>85</v>
      </c>
      <c r="B185" s="21" t="s">
        <v>21</v>
      </c>
      <c r="C185" s="16" t="s">
        <v>43</v>
      </c>
      <c r="D185" s="16" t="s">
        <v>16</v>
      </c>
      <c r="E185" s="17">
        <v>106749.06</v>
      </c>
      <c r="F185" s="16">
        <v>1</v>
      </c>
      <c r="G185" s="18">
        <v>106.74906</v>
      </c>
    </row>
    <row r="186" spans="1:7" x14ac:dyDescent="0.3">
      <c r="A186" s="4" t="s">
        <v>86</v>
      </c>
      <c r="B186" s="21" t="s">
        <v>21</v>
      </c>
      <c r="C186" s="16" t="s">
        <v>43</v>
      </c>
      <c r="D186" s="16" t="s">
        <v>16</v>
      </c>
      <c r="E186" s="17">
        <v>7110</v>
      </c>
      <c r="F186" s="16">
        <v>1</v>
      </c>
      <c r="G186" s="18">
        <v>7.11</v>
      </c>
    </row>
    <row r="187" spans="1:7" x14ac:dyDescent="0.3">
      <c r="A187" s="4" t="s">
        <v>87</v>
      </c>
      <c r="B187" s="21" t="s">
        <v>21</v>
      </c>
      <c r="C187" s="16" t="s">
        <v>43</v>
      </c>
      <c r="D187" s="16" t="s">
        <v>16</v>
      </c>
      <c r="E187" s="17">
        <v>26787.600000000002</v>
      </c>
      <c r="F187" s="16">
        <v>1</v>
      </c>
      <c r="G187" s="18">
        <v>26.787600000000001</v>
      </c>
    </row>
    <row r="188" spans="1:7" x14ac:dyDescent="0.3">
      <c r="A188" s="4" t="s">
        <v>98</v>
      </c>
      <c r="B188" s="21" t="s">
        <v>21</v>
      </c>
      <c r="C188" s="16" t="s">
        <v>43</v>
      </c>
      <c r="D188" s="16" t="s">
        <v>16</v>
      </c>
      <c r="E188" s="17">
        <v>119144.76000000001</v>
      </c>
      <c r="F188" s="16">
        <v>1</v>
      </c>
      <c r="G188" s="18">
        <v>119.14476000000001</v>
      </c>
    </row>
    <row r="189" spans="1:7" x14ac:dyDescent="0.3">
      <c r="A189" s="4" t="s">
        <v>99</v>
      </c>
      <c r="B189" s="21" t="s">
        <v>21</v>
      </c>
      <c r="C189" s="16" t="s">
        <v>43</v>
      </c>
      <c r="D189" s="16" t="s">
        <v>16</v>
      </c>
      <c r="E189" s="28">
        <v>281776</v>
      </c>
      <c r="F189" s="16">
        <v>1</v>
      </c>
      <c r="G189" s="18">
        <f>281776/1000</f>
        <v>281.77600000000001</v>
      </c>
    </row>
    <row r="190" spans="1:7" x14ac:dyDescent="0.3">
      <c r="A190" s="4" t="s">
        <v>118</v>
      </c>
      <c r="B190" s="21" t="s">
        <v>21</v>
      </c>
      <c r="C190" s="16" t="s">
        <v>43</v>
      </c>
      <c r="D190" s="16" t="s">
        <v>16</v>
      </c>
      <c r="E190" s="28">
        <v>299717</v>
      </c>
      <c r="F190" s="16">
        <v>1</v>
      </c>
      <c r="G190" s="18">
        <f>299717/1000</f>
        <v>299.71699999999998</v>
      </c>
    </row>
    <row r="191" spans="1:7" x14ac:dyDescent="0.3">
      <c r="A191" s="4" t="s">
        <v>121</v>
      </c>
      <c r="B191" s="21" t="s">
        <v>21</v>
      </c>
      <c r="C191" s="16" t="s">
        <v>43</v>
      </c>
      <c r="D191" s="16" t="s">
        <v>16</v>
      </c>
      <c r="E191" s="28">
        <v>63075</v>
      </c>
      <c r="F191" s="16">
        <v>1</v>
      </c>
      <c r="G191" s="18">
        <f>E191/1000</f>
        <v>63.075000000000003</v>
      </c>
    </row>
    <row r="192" spans="1:7" x14ac:dyDescent="0.3">
      <c r="A192" s="4" t="s">
        <v>122</v>
      </c>
      <c r="B192" s="21" t="s">
        <v>21</v>
      </c>
      <c r="C192" s="16" t="s">
        <v>43</v>
      </c>
      <c r="D192" s="16" t="s">
        <v>16</v>
      </c>
      <c r="E192" s="28">
        <v>70460</v>
      </c>
      <c r="F192" s="16">
        <v>1</v>
      </c>
      <c r="G192" s="18">
        <f t="shared" ref="G192:G196" si="2">E192/1000</f>
        <v>70.459999999999994</v>
      </c>
    </row>
    <row r="193" spans="1:7" x14ac:dyDescent="0.3">
      <c r="A193" s="4" t="s">
        <v>123</v>
      </c>
      <c r="B193" s="21" t="s">
        <v>21</v>
      </c>
      <c r="C193" s="16" t="s">
        <v>43</v>
      </c>
      <c r="D193" s="16" t="s">
        <v>16</v>
      </c>
      <c r="E193" s="28">
        <v>41380</v>
      </c>
      <c r="F193" s="16">
        <v>1</v>
      </c>
      <c r="G193" s="18">
        <f t="shared" si="2"/>
        <v>41.38</v>
      </c>
    </row>
    <row r="194" spans="1:7" x14ac:dyDescent="0.3">
      <c r="A194" s="4" t="s">
        <v>124</v>
      </c>
      <c r="B194" s="21" t="s">
        <v>21</v>
      </c>
      <c r="C194" s="16" t="s">
        <v>43</v>
      </c>
      <c r="D194" s="16" t="s">
        <v>16</v>
      </c>
      <c r="E194" s="28">
        <v>99519</v>
      </c>
      <c r="F194" s="16">
        <v>1</v>
      </c>
      <c r="G194" s="18">
        <f t="shared" si="2"/>
        <v>99.519000000000005</v>
      </c>
    </row>
    <row r="195" spans="1:7" x14ac:dyDescent="0.3">
      <c r="A195" s="4" t="s">
        <v>125</v>
      </c>
      <c r="B195" s="21" t="s">
        <v>21</v>
      </c>
      <c r="C195" s="16" t="s">
        <v>43</v>
      </c>
      <c r="D195" s="16" t="s">
        <v>16</v>
      </c>
      <c r="E195" s="28">
        <v>138766</v>
      </c>
      <c r="F195" s="16">
        <v>1</v>
      </c>
      <c r="G195" s="18">
        <f t="shared" si="2"/>
        <v>138.76599999999999</v>
      </c>
    </row>
    <row r="196" spans="1:7" x14ac:dyDescent="0.3">
      <c r="A196" s="4" t="s">
        <v>129</v>
      </c>
      <c r="B196" s="21" t="s">
        <v>21</v>
      </c>
      <c r="C196" s="16" t="s">
        <v>43</v>
      </c>
      <c r="D196" s="16" t="s">
        <v>16</v>
      </c>
      <c r="E196" s="28">
        <v>37189</v>
      </c>
      <c r="F196" s="16">
        <v>1</v>
      </c>
      <c r="G196" s="18">
        <f t="shared" si="2"/>
        <v>37.189</v>
      </c>
    </row>
    <row r="197" spans="1:7" x14ac:dyDescent="0.3">
      <c r="A197" s="4" t="s">
        <v>203</v>
      </c>
      <c r="B197" s="21" t="s">
        <v>21</v>
      </c>
      <c r="C197" s="16" t="s">
        <v>43</v>
      </c>
      <c r="D197" s="16" t="s">
        <v>16</v>
      </c>
      <c r="E197" s="28">
        <v>61351</v>
      </c>
      <c r="F197" s="16">
        <v>1</v>
      </c>
      <c r="G197" s="18">
        <f t="shared" ref="G197:G199" si="3">E197/1000</f>
        <v>61.350999999999999</v>
      </c>
    </row>
    <row r="198" spans="1:7" x14ac:dyDescent="0.3">
      <c r="A198" s="4" t="s">
        <v>206</v>
      </c>
      <c r="B198" s="21" t="s">
        <v>21</v>
      </c>
      <c r="C198" s="16" t="s">
        <v>43</v>
      </c>
      <c r="D198" s="16" t="s">
        <v>16</v>
      </c>
      <c r="E198" s="36">
        <v>56655</v>
      </c>
      <c r="F198" s="16">
        <v>1</v>
      </c>
      <c r="G198" s="18">
        <f t="shared" si="3"/>
        <v>56.655000000000001</v>
      </c>
    </row>
    <row r="199" spans="1:7" x14ac:dyDescent="0.3">
      <c r="A199" s="4" t="s">
        <v>203</v>
      </c>
      <c r="B199" s="21" t="s">
        <v>21</v>
      </c>
      <c r="C199" s="16" t="s">
        <v>43</v>
      </c>
      <c r="D199" s="16" t="s">
        <v>16</v>
      </c>
      <c r="E199" s="28">
        <v>145943</v>
      </c>
      <c r="F199" s="16">
        <v>1</v>
      </c>
      <c r="G199" s="18">
        <f t="shared" si="3"/>
        <v>145.94300000000001</v>
      </c>
    </row>
    <row r="200" spans="1:7" x14ac:dyDescent="0.3">
      <c r="A200" s="4" t="s">
        <v>206</v>
      </c>
      <c r="B200" s="21" t="s">
        <v>21</v>
      </c>
      <c r="C200" s="16" t="s">
        <v>43</v>
      </c>
      <c r="D200" s="16" t="s">
        <v>16</v>
      </c>
      <c r="E200" s="36">
        <v>56683</v>
      </c>
      <c r="F200" s="24">
        <v>1</v>
      </c>
      <c r="G200" s="23">
        <f>E200/1000</f>
        <v>56.683</v>
      </c>
    </row>
    <row r="201" spans="1:7" x14ac:dyDescent="0.3">
      <c r="A201" s="4" t="s">
        <v>213</v>
      </c>
      <c r="B201" s="21" t="s">
        <v>21</v>
      </c>
      <c r="C201" s="16" t="s">
        <v>43</v>
      </c>
      <c r="D201" s="16" t="s">
        <v>16</v>
      </c>
      <c r="E201" s="28">
        <v>187130</v>
      </c>
      <c r="F201" s="16">
        <v>1</v>
      </c>
      <c r="G201" s="18">
        <f>187130/1000</f>
        <v>187.13</v>
      </c>
    </row>
    <row r="202" spans="1:7" x14ac:dyDescent="0.3">
      <c r="A202" s="4" t="s">
        <v>214</v>
      </c>
      <c r="B202" s="21" t="s">
        <v>21</v>
      </c>
      <c r="C202" s="16" t="s">
        <v>43</v>
      </c>
      <c r="D202" s="16" t="s">
        <v>16</v>
      </c>
      <c r="E202" s="28">
        <v>138104</v>
      </c>
      <c r="F202" s="16">
        <v>1</v>
      </c>
      <c r="G202" s="18">
        <f>E202/1000</f>
        <v>138.10400000000001</v>
      </c>
    </row>
    <row r="203" spans="1:7" x14ac:dyDescent="0.3">
      <c r="A203" s="4" t="s">
        <v>215</v>
      </c>
      <c r="B203" s="21" t="s">
        <v>21</v>
      </c>
      <c r="C203" s="16" t="s">
        <v>43</v>
      </c>
      <c r="D203" s="16" t="s">
        <v>16</v>
      </c>
      <c r="E203" s="28">
        <v>206020</v>
      </c>
      <c r="F203" s="16">
        <v>1</v>
      </c>
      <c r="G203" s="18">
        <f>E203/1000</f>
        <v>206.02</v>
      </c>
    </row>
    <row r="204" spans="1:7" x14ac:dyDescent="0.3">
      <c r="A204" s="4" t="s">
        <v>216</v>
      </c>
      <c r="B204" s="21" t="s">
        <v>21</v>
      </c>
      <c r="C204" s="16" t="s">
        <v>43</v>
      </c>
      <c r="D204" s="16" t="s">
        <v>16</v>
      </c>
      <c r="E204" s="28">
        <v>68772</v>
      </c>
      <c r="F204" s="16">
        <v>1</v>
      </c>
      <c r="G204" s="18">
        <f>E204/1000</f>
        <v>68.772000000000006</v>
      </c>
    </row>
    <row r="205" spans="1:7" x14ac:dyDescent="0.3">
      <c r="A205" s="4" t="s">
        <v>221</v>
      </c>
      <c r="B205" s="21" t="s">
        <v>21</v>
      </c>
      <c r="C205" s="16" t="s">
        <v>43</v>
      </c>
      <c r="D205" s="16" t="s">
        <v>16</v>
      </c>
      <c r="E205" s="28">
        <v>157843</v>
      </c>
      <c r="F205" s="16">
        <v>1</v>
      </c>
      <c r="G205" s="18">
        <f t="shared" ref="G205:G207" si="4">E205/1000</f>
        <v>157.84299999999999</v>
      </c>
    </row>
    <row r="206" spans="1:7" x14ac:dyDescent="0.3">
      <c r="A206" s="4" t="s">
        <v>222</v>
      </c>
      <c r="B206" s="21" t="s">
        <v>21</v>
      </c>
      <c r="C206" s="16" t="s">
        <v>43</v>
      </c>
      <c r="D206" s="16" t="s">
        <v>16</v>
      </c>
      <c r="E206" s="28">
        <v>298573</v>
      </c>
      <c r="F206" s="16">
        <v>1</v>
      </c>
      <c r="G206" s="18">
        <f t="shared" si="4"/>
        <v>298.57299999999998</v>
      </c>
    </row>
    <row r="207" spans="1:7" x14ac:dyDescent="0.3">
      <c r="A207" s="4" t="s">
        <v>223</v>
      </c>
      <c r="B207" s="21" t="s">
        <v>21</v>
      </c>
      <c r="C207" s="16" t="s">
        <v>43</v>
      </c>
      <c r="D207" s="16" t="s">
        <v>16</v>
      </c>
      <c r="E207" s="28">
        <v>121668</v>
      </c>
      <c r="F207" s="16">
        <v>1</v>
      </c>
      <c r="G207" s="18">
        <f t="shared" si="4"/>
        <v>121.66800000000001</v>
      </c>
    </row>
    <row r="208" spans="1:7" x14ac:dyDescent="0.3">
      <c r="A208" s="4" t="s">
        <v>224</v>
      </c>
      <c r="B208" s="21" t="s">
        <v>21</v>
      </c>
      <c r="C208" s="16" t="s">
        <v>43</v>
      </c>
      <c r="D208" s="16" t="s">
        <v>16</v>
      </c>
      <c r="E208" s="28">
        <v>172579</v>
      </c>
      <c r="F208" s="16">
        <v>1</v>
      </c>
      <c r="G208" s="18">
        <f>E208/1000</f>
        <v>172.57900000000001</v>
      </c>
    </row>
    <row r="209" spans="1:7" x14ac:dyDescent="0.3">
      <c r="A209" s="4" t="s">
        <v>225</v>
      </c>
      <c r="B209" s="21" t="s">
        <v>21</v>
      </c>
      <c r="C209" s="16" t="s">
        <v>43</v>
      </c>
      <c r="D209" s="16" t="s">
        <v>16</v>
      </c>
      <c r="E209" s="28">
        <v>142623</v>
      </c>
      <c r="F209" s="16">
        <v>1</v>
      </c>
      <c r="G209" s="18">
        <f>E209/1000</f>
        <v>142.62299999999999</v>
      </c>
    </row>
    <row r="210" spans="1:7" x14ac:dyDescent="0.3">
      <c r="A210" s="4" t="s">
        <v>229</v>
      </c>
      <c r="B210" s="21" t="s">
        <v>21</v>
      </c>
      <c r="C210" s="16" t="s">
        <v>43</v>
      </c>
      <c r="D210" s="16" t="s">
        <v>16</v>
      </c>
      <c r="E210" s="28">
        <v>418965</v>
      </c>
      <c r="F210" s="16">
        <v>1</v>
      </c>
      <c r="G210" s="18">
        <f t="shared" ref="G210:G211" si="5">E210/1000</f>
        <v>418.96499999999997</v>
      </c>
    </row>
    <row r="211" spans="1:7" x14ac:dyDescent="0.3">
      <c r="A211" s="4" t="s">
        <v>230</v>
      </c>
      <c r="B211" s="21" t="s">
        <v>21</v>
      </c>
      <c r="C211" s="16" t="s">
        <v>43</v>
      </c>
      <c r="D211" s="16" t="s">
        <v>16</v>
      </c>
      <c r="E211" s="42">
        <v>208126</v>
      </c>
      <c r="F211" s="16">
        <v>1</v>
      </c>
      <c r="G211" s="18">
        <f t="shared" si="5"/>
        <v>208.126</v>
      </c>
    </row>
    <row r="212" spans="1:7" x14ac:dyDescent="0.3">
      <c r="A212" s="4" t="s">
        <v>236</v>
      </c>
      <c r="B212" s="21" t="s">
        <v>21</v>
      </c>
      <c r="C212" s="16" t="s">
        <v>43</v>
      </c>
      <c r="D212" s="16" t="s">
        <v>16</v>
      </c>
      <c r="E212" s="42">
        <v>344236</v>
      </c>
      <c r="F212" s="16">
        <v>1</v>
      </c>
      <c r="G212" s="18">
        <f>E212/1000</f>
        <v>344.23599999999999</v>
      </c>
    </row>
    <row r="213" spans="1:7" x14ac:dyDescent="0.3">
      <c r="A213" s="4" t="s">
        <v>237</v>
      </c>
      <c r="B213" s="21" t="s">
        <v>21</v>
      </c>
      <c r="C213" s="16" t="s">
        <v>43</v>
      </c>
      <c r="D213" s="16" t="s">
        <v>16</v>
      </c>
      <c r="E213" s="28">
        <v>131438</v>
      </c>
      <c r="F213" s="16">
        <v>1</v>
      </c>
      <c r="G213" s="47">
        <f>131438/1000</f>
        <v>131.43799999999999</v>
      </c>
    </row>
    <row r="214" spans="1:7" x14ac:dyDescent="0.3">
      <c r="A214" s="4" t="s">
        <v>238</v>
      </c>
      <c r="B214" s="21" t="s">
        <v>21</v>
      </c>
      <c r="C214" s="16" t="s">
        <v>43</v>
      </c>
      <c r="D214" s="16" t="s">
        <v>16</v>
      </c>
      <c r="E214" s="28">
        <v>119923</v>
      </c>
      <c r="F214" s="16">
        <v>1</v>
      </c>
      <c r="G214" s="47">
        <f>119923/1000</f>
        <v>119.923</v>
      </c>
    </row>
    <row r="215" spans="1:7" x14ac:dyDescent="0.3">
      <c r="A215" s="4" t="s">
        <v>239</v>
      </c>
      <c r="B215" s="21" t="s">
        <v>21</v>
      </c>
      <c r="C215" s="16" t="s">
        <v>43</v>
      </c>
      <c r="D215" s="16" t="s">
        <v>16</v>
      </c>
      <c r="E215" s="28">
        <v>332860</v>
      </c>
      <c r="F215" s="16">
        <v>1</v>
      </c>
      <c r="G215" s="47">
        <f>332860/1000</f>
        <v>332.86</v>
      </c>
    </row>
    <row r="216" spans="1:7" x14ac:dyDescent="0.3">
      <c r="A216" s="4" t="s">
        <v>240</v>
      </c>
      <c r="B216" s="21" t="s">
        <v>21</v>
      </c>
      <c r="C216" s="16" t="s">
        <v>43</v>
      </c>
      <c r="D216" s="16" t="s">
        <v>16</v>
      </c>
      <c r="E216" s="48">
        <v>188632</v>
      </c>
      <c r="F216" s="16">
        <v>1</v>
      </c>
      <c r="G216" s="37">
        <f>188632/1000</f>
        <v>188.63200000000001</v>
      </c>
    </row>
    <row r="217" spans="1:7" x14ac:dyDescent="0.3">
      <c r="A217" s="4" t="s">
        <v>249</v>
      </c>
      <c r="B217" s="21" t="s">
        <v>21</v>
      </c>
      <c r="C217" s="16" t="s">
        <v>43</v>
      </c>
      <c r="D217" s="16" t="s">
        <v>16</v>
      </c>
      <c r="E217" s="28">
        <v>84784</v>
      </c>
      <c r="F217" s="16">
        <v>1</v>
      </c>
      <c r="G217" s="47">
        <f>84784/1000</f>
        <v>84.784000000000006</v>
      </c>
    </row>
    <row r="218" spans="1:7" x14ac:dyDescent="0.3">
      <c r="A218" s="4" t="s">
        <v>279</v>
      </c>
      <c r="B218" s="21" t="s">
        <v>21</v>
      </c>
      <c r="C218" s="16" t="s">
        <v>15</v>
      </c>
      <c r="D218" s="16" t="s">
        <v>16</v>
      </c>
      <c r="E218" s="28">
        <v>172950</v>
      </c>
      <c r="F218" s="16">
        <v>1</v>
      </c>
      <c r="G218" s="50">
        <v>172.9</v>
      </c>
    </row>
    <row r="219" spans="1:7" x14ac:dyDescent="0.3">
      <c r="A219" s="4" t="s">
        <v>281</v>
      </c>
      <c r="B219" s="21" t="s">
        <v>21</v>
      </c>
      <c r="C219" s="16" t="s">
        <v>43</v>
      </c>
      <c r="D219" s="16" t="s">
        <v>16</v>
      </c>
      <c r="E219" s="28">
        <v>64537</v>
      </c>
      <c r="F219" s="16">
        <v>1</v>
      </c>
      <c r="G219" s="50">
        <v>64.5</v>
      </c>
    </row>
    <row r="220" spans="1:7" x14ac:dyDescent="0.3">
      <c r="A220" s="4" t="s">
        <v>282</v>
      </c>
      <c r="B220" s="21" t="s">
        <v>21</v>
      </c>
      <c r="C220" s="16" t="s">
        <v>43</v>
      </c>
      <c r="D220" s="16" t="s">
        <v>16</v>
      </c>
      <c r="E220" s="28">
        <v>123221</v>
      </c>
      <c r="F220" s="16">
        <v>1</v>
      </c>
      <c r="G220" s="50">
        <v>123.2</v>
      </c>
    </row>
    <row r="221" spans="1:7" x14ac:dyDescent="0.3">
      <c r="A221" s="4" t="s">
        <v>283</v>
      </c>
      <c r="B221" s="21" t="s">
        <v>21</v>
      </c>
      <c r="C221" s="16" t="s">
        <v>43</v>
      </c>
      <c r="D221" s="16" t="s">
        <v>16</v>
      </c>
      <c r="E221" s="28">
        <v>111476</v>
      </c>
      <c r="F221" s="16">
        <v>1</v>
      </c>
      <c r="G221" s="50">
        <v>111.4</v>
      </c>
    </row>
    <row r="222" spans="1:7" x14ac:dyDescent="0.3">
      <c r="A222" s="4" t="s">
        <v>284</v>
      </c>
      <c r="B222" s="21" t="s">
        <v>21</v>
      </c>
      <c r="C222" s="16" t="s">
        <v>43</v>
      </c>
      <c r="D222" s="16" t="s">
        <v>16</v>
      </c>
      <c r="E222" s="28">
        <v>201557</v>
      </c>
      <c r="F222" s="16">
        <v>1</v>
      </c>
      <c r="G222" s="50">
        <v>201.5</v>
      </c>
    </row>
    <row r="223" spans="1:7" x14ac:dyDescent="0.3">
      <c r="A223" s="4" t="s">
        <v>285</v>
      </c>
      <c r="B223" s="21" t="s">
        <v>21</v>
      </c>
      <c r="C223" s="16" t="s">
        <v>43</v>
      </c>
      <c r="D223" s="16" t="s">
        <v>16</v>
      </c>
      <c r="E223" s="28">
        <v>165936</v>
      </c>
      <c r="F223" s="16">
        <v>1</v>
      </c>
      <c r="G223" s="50">
        <v>165.9</v>
      </c>
    </row>
    <row r="224" spans="1:7" x14ac:dyDescent="0.3">
      <c r="A224" s="4" t="s">
        <v>286</v>
      </c>
      <c r="B224" s="21" t="s">
        <v>21</v>
      </c>
      <c r="C224" s="16" t="s">
        <v>43</v>
      </c>
      <c r="D224" s="16" t="s">
        <v>16</v>
      </c>
      <c r="E224" s="28">
        <v>255066</v>
      </c>
      <c r="F224" s="16">
        <v>1</v>
      </c>
      <c r="G224" s="50">
        <v>255</v>
      </c>
    </row>
    <row r="225" spans="1:7" x14ac:dyDescent="0.3">
      <c r="A225" s="4" t="s">
        <v>287</v>
      </c>
      <c r="B225" s="21" t="s">
        <v>21</v>
      </c>
      <c r="C225" s="16" t="s">
        <v>43</v>
      </c>
      <c r="D225" s="16" t="s">
        <v>16</v>
      </c>
      <c r="E225" s="28">
        <v>188573</v>
      </c>
      <c r="F225" s="16">
        <v>1</v>
      </c>
      <c r="G225" s="50">
        <v>188.57300000000001</v>
      </c>
    </row>
    <row r="226" spans="1:7" x14ac:dyDescent="0.3">
      <c r="A226" s="4" t="s">
        <v>288</v>
      </c>
      <c r="B226" s="21" t="s">
        <v>21</v>
      </c>
      <c r="C226" s="16" t="s">
        <v>43</v>
      </c>
      <c r="D226" s="16" t="s">
        <v>16</v>
      </c>
      <c r="E226" s="25">
        <v>33000</v>
      </c>
      <c r="F226" s="24">
        <v>1</v>
      </c>
      <c r="G226" s="51">
        <v>33</v>
      </c>
    </row>
    <row r="227" spans="1:7" x14ac:dyDescent="0.3">
      <c r="A227" s="4" t="s">
        <v>293</v>
      </c>
      <c r="B227" s="21" t="s">
        <v>21</v>
      </c>
      <c r="C227" s="16" t="s">
        <v>43</v>
      </c>
      <c r="D227" s="16" t="s">
        <v>16</v>
      </c>
      <c r="E227" s="28">
        <v>243272</v>
      </c>
      <c r="F227" s="16">
        <v>1</v>
      </c>
      <c r="G227" s="52">
        <v>243.2</v>
      </c>
    </row>
    <row r="228" spans="1:7" x14ac:dyDescent="0.3">
      <c r="A228" s="4" t="s">
        <v>294</v>
      </c>
      <c r="B228" s="21" t="s">
        <v>21</v>
      </c>
      <c r="C228" s="16" t="s">
        <v>43</v>
      </c>
      <c r="D228" s="16" t="s">
        <v>16</v>
      </c>
      <c r="E228" s="37">
        <v>145967</v>
      </c>
      <c r="F228" s="16">
        <v>1</v>
      </c>
      <c r="G228" s="53">
        <v>145.9</v>
      </c>
    </row>
    <row r="229" spans="1:7" x14ac:dyDescent="0.3">
      <c r="A229" s="4" t="s">
        <v>295</v>
      </c>
      <c r="B229" s="21" t="s">
        <v>21</v>
      </c>
      <c r="C229" s="16" t="s">
        <v>43</v>
      </c>
      <c r="D229" s="16" t="s">
        <v>16</v>
      </c>
      <c r="E229" s="37">
        <v>58066</v>
      </c>
      <c r="F229" s="16">
        <v>1</v>
      </c>
      <c r="G229" s="53">
        <v>58.1</v>
      </c>
    </row>
    <row r="230" spans="1:7" x14ac:dyDescent="0.3">
      <c r="A230" s="4" t="s">
        <v>296</v>
      </c>
      <c r="B230" s="21" t="s">
        <v>21</v>
      </c>
      <c r="C230" s="16" t="s">
        <v>43</v>
      </c>
      <c r="D230" s="16" t="s">
        <v>16</v>
      </c>
      <c r="E230" s="28">
        <v>382010</v>
      </c>
      <c r="F230" s="16">
        <v>1</v>
      </c>
      <c r="G230" s="52">
        <v>382</v>
      </c>
    </row>
    <row r="231" spans="1:7" x14ac:dyDescent="0.3">
      <c r="A231" s="4" t="s">
        <v>297</v>
      </c>
      <c r="B231" s="21" t="s">
        <v>21</v>
      </c>
      <c r="C231" s="16" t="s">
        <v>43</v>
      </c>
      <c r="D231" s="16" t="s">
        <v>16</v>
      </c>
      <c r="E231" s="28">
        <v>130629</v>
      </c>
      <c r="F231" s="16">
        <v>1</v>
      </c>
      <c r="G231" s="52">
        <v>130.6</v>
      </c>
    </row>
    <row r="232" spans="1:7" x14ac:dyDescent="0.3">
      <c r="A232" s="4" t="s">
        <v>301</v>
      </c>
      <c r="B232" s="21" t="s">
        <v>21</v>
      </c>
      <c r="C232" s="16" t="s">
        <v>43</v>
      </c>
      <c r="D232" s="16" t="s">
        <v>16</v>
      </c>
      <c r="E232" s="28">
        <v>1100714</v>
      </c>
      <c r="F232" s="16">
        <v>1</v>
      </c>
      <c r="G232" s="52">
        <f>E232/1000</f>
        <v>1100.7139999999999</v>
      </c>
    </row>
    <row r="233" spans="1:7" x14ac:dyDescent="0.3">
      <c r="A233" s="4" t="s">
        <v>302</v>
      </c>
      <c r="B233" s="21" t="s">
        <v>21</v>
      </c>
      <c r="C233" s="16" t="s">
        <v>43</v>
      </c>
      <c r="D233" s="16" t="s">
        <v>16</v>
      </c>
      <c r="E233" s="28">
        <v>178409</v>
      </c>
      <c r="F233" s="16">
        <v>1</v>
      </c>
      <c r="G233" s="52">
        <f t="shared" ref="G233:G239" si="6">E233/1000</f>
        <v>178.40899999999999</v>
      </c>
    </row>
    <row r="234" spans="1:7" x14ac:dyDescent="0.3">
      <c r="A234" s="4" t="s">
        <v>303</v>
      </c>
      <c r="B234" s="21" t="s">
        <v>21</v>
      </c>
      <c r="C234" s="16" t="s">
        <v>43</v>
      </c>
      <c r="D234" s="16" t="s">
        <v>16</v>
      </c>
      <c r="E234" s="28">
        <v>276789</v>
      </c>
      <c r="F234" s="16">
        <v>1</v>
      </c>
      <c r="G234" s="52">
        <f t="shared" si="6"/>
        <v>276.78899999999999</v>
      </c>
    </row>
    <row r="235" spans="1:7" x14ac:dyDescent="0.3">
      <c r="A235" s="4" t="s">
        <v>304</v>
      </c>
      <c r="B235" s="21" t="s">
        <v>21</v>
      </c>
      <c r="C235" s="16" t="s">
        <v>43</v>
      </c>
      <c r="D235" s="16" t="s">
        <v>16</v>
      </c>
      <c r="E235" s="28">
        <v>212036</v>
      </c>
      <c r="F235" s="16">
        <v>1</v>
      </c>
      <c r="G235" s="52">
        <f t="shared" si="6"/>
        <v>212.036</v>
      </c>
    </row>
    <row r="236" spans="1:7" x14ac:dyDescent="0.3">
      <c r="A236" s="4" t="s">
        <v>305</v>
      </c>
      <c r="B236" s="21" t="s">
        <v>21</v>
      </c>
      <c r="C236" s="16" t="s">
        <v>43</v>
      </c>
      <c r="D236" s="16" t="s">
        <v>16</v>
      </c>
      <c r="E236" s="28">
        <v>248294</v>
      </c>
      <c r="F236" s="16">
        <v>1</v>
      </c>
      <c r="G236" s="52">
        <f t="shared" si="6"/>
        <v>248.29400000000001</v>
      </c>
    </row>
    <row r="237" spans="1:7" x14ac:dyDescent="0.3">
      <c r="A237" s="4" t="s">
        <v>306</v>
      </c>
      <c r="B237" s="21" t="s">
        <v>21</v>
      </c>
      <c r="C237" s="16" t="s">
        <v>43</v>
      </c>
      <c r="D237" s="16" t="s">
        <v>16</v>
      </c>
      <c r="E237" s="28">
        <v>114512</v>
      </c>
      <c r="F237" s="16">
        <v>1</v>
      </c>
      <c r="G237" s="52">
        <f t="shared" si="6"/>
        <v>114.512</v>
      </c>
    </row>
    <row r="238" spans="1:7" x14ac:dyDescent="0.3">
      <c r="A238" s="4" t="s">
        <v>307</v>
      </c>
      <c r="B238" s="21" t="s">
        <v>21</v>
      </c>
      <c r="C238" s="16" t="s">
        <v>43</v>
      </c>
      <c r="D238" s="16" t="s">
        <v>16</v>
      </c>
      <c r="E238" s="28">
        <v>1328860</v>
      </c>
      <c r="F238" s="16">
        <v>1</v>
      </c>
      <c r="G238" s="52">
        <f t="shared" si="6"/>
        <v>1328.86</v>
      </c>
    </row>
    <row r="239" spans="1:7" x14ac:dyDescent="0.3">
      <c r="A239" s="4" t="s">
        <v>308</v>
      </c>
      <c r="B239" s="21" t="s">
        <v>21</v>
      </c>
      <c r="C239" s="16" t="s">
        <v>43</v>
      </c>
      <c r="D239" s="16" t="s">
        <v>16</v>
      </c>
      <c r="E239" s="28">
        <v>199931</v>
      </c>
      <c r="F239" s="16">
        <v>1</v>
      </c>
      <c r="G239" s="52">
        <f t="shared" si="6"/>
        <v>199.93100000000001</v>
      </c>
    </row>
    <row r="240" spans="1:7" x14ac:dyDescent="0.3">
      <c r="A240" s="4" t="s">
        <v>313</v>
      </c>
      <c r="B240" s="21" t="s">
        <v>21</v>
      </c>
      <c r="C240" s="16" t="s">
        <v>43</v>
      </c>
      <c r="D240" s="16" t="s">
        <v>16</v>
      </c>
      <c r="E240" s="28">
        <v>438636</v>
      </c>
      <c r="F240" s="16">
        <v>1</v>
      </c>
      <c r="G240" s="52">
        <f>438636/1000</f>
        <v>438.63600000000002</v>
      </c>
    </row>
    <row r="241" spans="1:7" x14ac:dyDescent="0.3">
      <c r="A241" s="4" t="s">
        <v>315</v>
      </c>
      <c r="B241" s="21" t="s">
        <v>21</v>
      </c>
      <c r="C241" s="16" t="s">
        <v>43</v>
      </c>
      <c r="D241" s="16" t="s">
        <v>16</v>
      </c>
      <c r="E241" s="28">
        <v>152316</v>
      </c>
      <c r="F241" s="16">
        <v>1</v>
      </c>
      <c r="G241" s="52">
        <f>E241/1000</f>
        <v>152.316</v>
      </c>
    </row>
    <row r="242" spans="1:7" x14ac:dyDescent="0.3">
      <c r="A242" s="4" t="s">
        <v>317</v>
      </c>
      <c r="B242" s="21" t="s">
        <v>21</v>
      </c>
      <c r="C242" s="16" t="s">
        <v>43</v>
      </c>
      <c r="D242" s="16" t="s">
        <v>16</v>
      </c>
      <c r="E242" s="28">
        <v>234810</v>
      </c>
      <c r="F242" s="16">
        <v>1</v>
      </c>
      <c r="G242" s="52">
        <f>234810/1000</f>
        <v>234.81</v>
      </c>
    </row>
    <row r="243" spans="1:7" x14ac:dyDescent="0.3">
      <c r="A243" s="4" t="s">
        <v>317</v>
      </c>
      <c r="B243" s="21" t="s">
        <v>21</v>
      </c>
      <c r="C243" s="16" t="s">
        <v>43</v>
      </c>
      <c r="D243" s="16" t="s">
        <v>16</v>
      </c>
      <c r="E243" s="37">
        <v>355898</v>
      </c>
      <c r="F243" s="16">
        <v>1</v>
      </c>
      <c r="G243" s="42">
        <f>355898/1000</f>
        <v>355.89800000000002</v>
      </c>
    </row>
    <row r="244" spans="1:7" x14ac:dyDescent="0.3">
      <c r="A244" s="4" t="s">
        <v>318</v>
      </c>
      <c r="B244" s="21" t="s">
        <v>21</v>
      </c>
      <c r="C244" s="16" t="s">
        <v>43</v>
      </c>
      <c r="D244" s="16" t="s">
        <v>16</v>
      </c>
      <c r="E244" s="37">
        <v>103227</v>
      </c>
      <c r="F244" s="16">
        <v>1</v>
      </c>
      <c r="G244" s="53">
        <f>103227/1000</f>
        <v>103.227</v>
      </c>
    </row>
    <row r="245" spans="1:7" x14ac:dyDescent="0.3">
      <c r="A245" s="4" t="s">
        <v>319</v>
      </c>
      <c r="B245" s="21" t="s">
        <v>21</v>
      </c>
      <c r="C245" s="16" t="s">
        <v>43</v>
      </c>
      <c r="D245" s="16" t="s">
        <v>16</v>
      </c>
      <c r="E245" s="37">
        <v>255424</v>
      </c>
      <c r="F245" s="16">
        <v>1</v>
      </c>
      <c r="G245" s="53">
        <f>+E245/1000</f>
        <v>255.42400000000001</v>
      </c>
    </row>
    <row r="246" spans="1:7" x14ac:dyDescent="0.3">
      <c r="A246" s="4" t="s">
        <v>339</v>
      </c>
      <c r="B246" s="21" t="s">
        <v>21</v>
      </c>
      <c r="C246" s="16" t="s">
        <v>43</v>
      </c>
      <c r="D246" s="16" t="s">
        <v>16</v>
      </c>
      <c r="E246" s="37">
        <v>188573</v>
      </c>
      <c r="F246" s="16">
        <v>1</v>
      </c>
      <c r="G246" s="53">
        <f>+E246/1000</f>
        <v>188.57300000000001</v>
      </c>
    </row>
    <row r="247" spans="1:7" x14ac:dyDescent="0.3">
      <c r="A247" s="4" t="s">
        <v>399</v>
      </c>
      <c r="B247" s="21" t="s">
        <v>21</v>
      </c>
      <c r="C247" s="16" t="s">
        <v>43</v>
      </c>
      <c r="D247" s="16" t="s">
        <v>16</v>
      </c>
      <c r="E247" s="37">
        <v>222293</v>
      </c>
      <c r="F247" s="16">
        <v>1</v>
      </c>
      <c r="G247" s="53">
        <f>+E247/1000</f>
        <v>222.29300000000001</v>
      </c>
    </row>
    <row r="248" spans="1:7" x14ac:dyDescent="0.3">
      <c r="A248" s="4" t="s">
        <v>351</v>
      </c>
      <c r="B248" s="21" t="s">
        <v>21</v>
      </c>
      <c r="C248" s="16" t="s">
        <v>43</v>
      </c>
      <c r="D248" s="16" t="s">
        <v>16</v>
      </c>
      <c r="E248" s="37">
        <v>52553</v>
      </c>
      <c r="F248" s="16">
        <v>1</v>
      </c>
      <c r="G248" s="53">
        <f>+E248/1000</f>
        <v>52.552999999999997</v>
      </c>
    </row>
    <row r="249" spans="1:7" x14ac:dyDescent="0.3">
      <c r="A249" s="4" t="s">
        <v>320</v>
      </c>
      <c r="B249" s="21" t="s">
        <v>21</v>
      </c>
      <c r="C249" s="16" t="s">
        <v>43</v>
      </c>
      <c r="D249" s="16" t="s">
        <v>16</v>
      </c>
      <c r="E249" s="37" t="s">
        <v>19</v>
      </c>
      <c r="F249" s="16">
        <v>1</v>
      </c>
      <c r="G249" s="53" t="s">
        <v>19</v>
      </c>
    </row>
    <row r="250" spans="1:7" x14ac:dyDescent="0.3">
      <c r="A250" s="4" t="s">
        <v>321</v>
      </c>
      <c r="B250" s="21" t="s">
        <v>21</v>
      </c>
      <c r="C250" s="16" t="s">
        <v>43</v>
      </c>
      <c r="D250" s="16" t="s">
        <v>16</v>
      </c>
      <c r="E250" s="37">
        <v>94822</v>
      </c>
      <c r="F250" s="16">
        <v>1</v>
      </c>
      <c r="G250" s="53">
        <f>+E250/1000</f>
        <v>94.822000000000003</v>
      </c>
    </row>
    <row r="251" spans="1:7" x14ac:dyDescent="0.3">
      <c r="A251" s="4" t="s">
        <v>322</v>
      </c>
      <c r="B251" s="21" t="s">
        <v>21</v>
      </c>
      <c r="C251" s="16" t="s">
        <v>43</v>
      </c>
      <c r="D251" s="16" t="s">
        <v>16</v>
      </c>
      <c r="E251" s="37">
        <v>183338</v>
      </c>
      <c r="F251" s="16">
        <v>1</v>
      </c>
      <c r="G251" s="53">
        <f>+E251/1000</f>
        <v>183.33799999999999</v>
      </c>
    </row>
    <row r="252" spans="1:7" x14ac:dyDescent="0.3">
      <c r="A252" s="4" t="s">
        <v>323</v>
      </c>
      <c r="B252" s="21" t="s">
        <v>21</v>
      </c>
      <c r="C252" s="16" t="s">
        <v>43</v>
      </c>
      <c r="D252" s="16" t="s">
        <v>16</v>
      </c>
      <c r="E252" s="37">
        <v>151744</v>
      </c>
      <c r="F252" s="16">
        <v>1</v>
      </c>
      <c r="G252" s="53">
        <f>+E252/1000</f>
        <v>151.744</v>
      </c>
    </row>
    <row r="253" spans="1:7" x14ac:dyDescent="0.3">
      <c r="A253" s="4" t="s">
        <v>324</v>
      </c>
      <c r="B253" s="21" t="s">
        <v>21</v>
      </c>
      <c r="C253" s="16" t="s">
        <v>43</v>
      </c>
      <c r="D253" s="16" t="s">
        <v>16</v>
      </c>
      <c r="E253" s="37">
        <v>229704</v>
      </c>
      <c r="F253" s="16">
        <v>1</v>
      </c>
      <c r="G253" s="53">
        <f>+E253/1000</f>
        <v>229.70400000000001</v>
      </c>
    </row>
    <row r="254" spans="1:7" x14ac:dyDescent="0.3">
      <c r="A254" s="4" t="s">
        <v>325</v>
      </c>
      <c r="B254" s="21" t="s">
        <v>21</v>
      </c>
      <c r="C254" s="16" t="s">
        <v>43</v>
      </c>
      <c r="D254" s="16" t="s">
        <v>16</v>
      </c>
      <c r="E254" s="37">
        <v>61283</v>
      </c>
      <c r="F254" s="16">
        <v>1</v>
      </c>
      <c r="G254" s="53">
        <f>+E254/1000</f>
        <v>61.283000000000001</v>
      </c>
    </row>
    <row r="255" spans="1:7" x14ac:dyDescent="0.3">
      <c r="A255" s="4" t="s">
        <v>326</v>
      </c>
      <c r="B255" s="21" t="s">
        <v>21</v>
      </c>
      <c r="C255" s="16" t="s">
        <v>43</v>
      </c>
      <c r="D255" s="16" t="s">
        <v>16</v>
      </c>
      <c r="E255" s="37" t="s">
        <v>19</v>
      </c>
      <c r="F255" s="16">
        <v>1</v>
      </c>
      <c r="G255" s="53" t="s">
        <v>19</v>
      </c>
    </row>
    <row r="256" spans="1:7" x14ac:dyDescent="0.3">
      <c r="A256" s="4" t="s">
        <v>327</v>
      </c>
      <c r="B256" s="21" t="s">
        <v>21</v>
      </c>
      <c r="C256" s="16" t="s">
        <v>43</v>
      </c>
      <c r="D256" s="16" t="s">
        <v>16</v>
      </c>
      <c r="E256" s="37">
        <v>618973</v>
      </c>
      <c r="F256" s="16">
        <v>1</v>
      </c>
      <c r="G256" s="53">
        <f>+E256/1000</f>
        <v>618.97299999999996</v>
      </c>
    </row>
    <row r="257" spans="1:7" x14ac:dyDescent="0.3">
      <c r="A257" s="4" t="s">
        <v>328</v>
      </c>
      <c r="B257" s="21" t="s">
        <v>21</v>
      </c>
      <c r="C257" s="16" t="s">
        <v>43</v>
      </c>
      <c r="D257" s="16" t="s">
        <v>16</v>
      </c>
      <c r="E257" s="37" t="s">
        <v>19</v>
      </c>
      <c r="F257" s="16">
        <v>1</v>
      </c>
      <c r="G257" s="53" t="s">
        <v>19</v>
      </c>
    </row>
    <row r="258" spans="1:7" x14ac:dyDescent="0.3">
      <c r="A258" s="4" t="s">
        <v>329</v>
      </c>
      <c r="B258" s="21" t="s">
        <v>21</v>
      </c>
      <c r="C258" s="16" t="s">
        <v>43</v>
      </c>
      <c r="D258" s="16" t="s">
        <v>16</v>
      </c>
      <c r="E258" s="37">
        <v>87495</v>
      </c>
      <c r="F258" s="16">
        <v>1</v>
      </c>
      <c r="G258" s="53">
        <f>+E258/1000</f>
        <v>87.495000000000005</v>
      </c>
    </row>
    <row r="259" spans="1:7" x14ac:dyDescent="0.3">
      <c r="A259" s="4" t="s">
        <v>330</v>
      </c>
      <c r="B259" s="21" t="s">
        <v>21</v>
      </c>
      <c r="C259" s="16" t="s">
        <v>43</v>
      </c>
      <c r="D259" s="16" t="s">
        <v>16</v>
      </c>
      <c r="E259" s="37">
        <v>133678</v>
      </c>
      <c r="F259" s="16">
        <v>1</v>
      </c>
      <c r="G259" s="53">
        <f>+E259/1000</f>
        <v>133.678</v>
      </c>
    </row>
    <row r="260" spans="1:7" x14ac:dyDescent="0.3">
      <c r="A260" s="4" t="s">
        <v>331</v>
      </c>
      <c r="B260" s="21" t="s">
        <v>21</v>
      </c>
      <c r="C260" s="16" t="s">
        <v>43</v>
      </c>
      <c r="D260" s="16" t="s">
        <v>16</v>
      </c>
      <c r="E260" s="37" t="s">
        <v>19</v>
      </c>
      <c r="F260" s="16">
        <v>1</v>
      </c>
      <c r="G260" s="53" t="s">
        <v>19</v>
      </c>
    </row>
    <row r="261" spans="1:7" x14ac:dyDescent="0.3">
      <c r="A261" s="4" t="s">
        <v>332</v>
      </c>
      <c r="B261" s="21" t="s">
        <v>21</v>
      </c>
      <c r="C261" s="16" t="s">
        <v>43</v>
      </c>
      <c r="D261" s="16" t="s">
        <v>16</v>
      </c>
      <c r="E261" s="37">
        <v>58306</v>
      </c>
      <c r="F261" s="16">
        <v>1</v>
      </c>
      <c r="G261" s="53">
        <f>+E261/1000</f>
        <v>58.305999999999997</v>
      </c>
    </row>
    <row r="262" spans="1:7" x14ac:dyDescent="0.3">
      <c r="A262" s="4" t="s">
        <v>333</v>
      </c>
      <c r="B262" s="21" t="s">
        <v>21</v>
      </c>
      <c r="C262" s="16" t="s">
        <v>43</v>
      </c>
      <c r="D262" s="54" t="s">
        <v>16</v>
      </c>
      <c r="E262" s="69">
        <v>123363</v>
      </c>
      <c r="F262" s="54">
        <v>1</v>
      </c>
      <c r="G262" s="70">
        <f>+E262/1000</f>
        <v>123.363</v>
      </c>
    </row>
    <row r="263" spans="1:7" x14ac:dyDescent="0.3">
      <c r="A263" s="4" t="s">
        <v>340</v>
      </c>
      <c r="B263" s="21" t="s">
        <v>21</v>
      </c>
      <c r="C263" s="16" t="s">
        <v>43</v>
      </c>
      <c r="D263" s="16" t="s">
        <v>16</v>
      </c>
      <c r="E263" s="37">
        <v>240865</v>
      </c>
      <c r="F263" s="16">
        <v>1</v>
      </c>
      <c r="G263" s="53">
        <f>+E263/1000</f>
        <v>240.86500000000001</v>
      </c>
    </row>
    <row r="264" spans="1:7" x14ac:dyDescent="0.3">
      <c r="A264" s="4" t="s">
        <v>341</v>
      </c>
      <c r="B264" s="21" t="s">
        <v>21</v>
      </c>
      <c r="C264" s="16" t="s">
        <v>43</v>
      </c>
      <c r="D264" s="16" t="s">
        <v>16</v>
      </c>
      <c r="E264" s="37">
        <v>83863</v>
      </c>
      <c r="F264" s="16">
        <v>1</v>
      </c>
      <c r="G264" s="53">
        <f>+E264/1000</f>
        <v>83.863</v>
      </c>
    </row>
    <row r="265" spans="1:7" x14ac:dyDescent="0.3">
      <c r="A265" s="4" t="s">
        <v>342</v>
      </c>
      <c r="B265" s="21" t="s">
        <v>21</v>
      </c>
      <c r="C265" s="16" t="s">
        <v>43</v>
      </c>
      <c r="D265" s="16" t="s">
        <v>16</v>
      </c>
      <c r="E265" s="37" t="s">
        <v>19</v>
      </c>
      <c r="F265" s="16">
        <v>1</v>
      </c>
      <c r="G265" s="53" t="s">
        <v>19</v>
      </c>
    </row>
    <row r="266" spans="1:7" x14ac:dyDescent="0.3">
      <c r="A266" s="4" t="s">
        <v>343</v>
      </c>
      <c r="B266" s="21" t="s">
        <v>21</v>
      </c>
      <c r="C266" s="16" t="s">
        <v>43</v>
      </c>
      <c r="D266" s="16" t="s">
        <v>16</v>
      </c>
      <c r="E266" s="37" t="s">
        <v>19</v>
      </c>
      <c r="F266" s="16">
        <v>1</v>
      </c>
      <c r="G266" s="53" t="s">
        <v>19</v>
      </c>
    </row>
    <row r="267" spans="1:7" x14ac:dyDescent="0.3">
      <c r="A267" s="4" t="s">
        <v>344</v>
      </c>
      <c r="B267" s="21" t="s">
        <v>21</v>
      </c>
      <c r="C267" s="16" t="s">
        <v>43</v>
      </c>
      <c r="D267" s="16" t="s">
        <v>16</v>
      </c>
      <c r="E267" s="37">
        <v>173045</v>
      </c>
      <c r="F267" s="16">
        <v>1</v>
      </c>
      <c r="G267" s="53">
        <f>+E267/1000</f>
        <v>173.04499999999999</v>
      </c>
    </row>
    <row r="268" spans="1:7" x14ac:dyDescent="0.3">
      <c r="A268" s="4" t="s">
        <v>345</v>
      </c>
      <c r="B268" s="21" t="s">
        <v>21</v>
      </c>
      <c r="C268" s="16" t="s">
        <v>43</v>
      </c>
      <c r="D268" s="16" t="s">
        <v>16</v>
      </c>
      <c r="E268" s="37">
        <v>439253</v>
      </c>
      <c r="F268" s="16">
        <v>1</v>
      </c>
      <c r="G268" s="53">
        <f>+E268/1000</f>
        <v>439.25299999999999</v>
      </c>
    </row>
    <row r="269" spans="1:7" x14ac:dyDescent="0.3">
      <c r="A269" s="4" t="s">
        <v>346</v>
      </c>
      <c r="B269" s="21" t="s">
        <v>21</v>
      </c>
      <c r="C269" s="16" t="s">
        <v>43</v>
      </c>
      <c r="D269" s="16" t="s">
        <v>16</v>
      </c>
      <c r="E269" s="37" t="s">
        <v>19</v>
      </c>
      <c r="F269" s="16">
        <v>1</v>
      </c>
      <c r="G269" s="53" t="s">
        <v>19</v>
      </c>
    </row>
    <row r="270" spans="1:7" x14ac:dyDescent="0.3">
      <c r="A270" s="4" t="s">
        <v>438</v>
      </c>
      <c r="B270" s="21" t="s">
        <v>21</v>
      </c>
      <c r="C270" s="54" t="s">
        <v>43</v>
      </c>
      <c r="D270" s="54" t="s">
        <v>16</v>
      </c>
      <c r="E270" s="69">
        <v>361834</v>
      </c>
      <c r="F270" s="54">
        <v>2</v>
      </c>
      <c r="G270" s="70">
        <f>+E270/1000</f>
        <v>361.834</v>
      </c>
    </row>
    <row r="271" spans="1:7" x14ac:dyDescent="0.3">
      <c r="A271" s="4" t="s">
        <v>58</v>
      </c>
      <c r="B271" s="21" t="s">
        <v>59</v>
      </c>
      <c r="C271" s="16" t="s">
        <v>15</v>
      </c>
      <c r="D271" s="16" t="s">
        <v>16</v>
      </c>
      <c r="E271" s="56">
        <v>350000</v>
      </c>
      <c r="F271" s="16">
        <v>1</v>
      </c>
      <c r="G271" s="29">
        <f t="shared" ref="G271:G277" si="7">E271/1000</f>
        <v>350</v>
      </c>
    </row>
    <row r="272" spans="1:7" x14ac:dyDescent="0.3">
      <c r="A272" s="4" t="s">
        <v>63</v>
      </c>
      <c r="B272" s="21" t="s">
        <v>59</v>
      </c>
      <c r="C272" s="16" t="s">
        <v>15</v>
      </c>
      <c r="D272" s="16" t="s">
        <v>16</v>
      </c>
      <c r="E272" s="56">
        <v>100000</v>
      </c>
      <c r="F272" s="16">
        <v>1</v>
      </c>
      <c r="G272" s="29">
        <f t="shared" si="7"/>
        <v>100</v>
      </c>
    </row>
    <row r="273" spans="1:7" x14ac:dyDescent="0.3">
      <c r="A273" s="4" t="s">
        <v>67</v>
      </c>
      <c r="B273" s="21" t="s">
        <v>59</v>
      </c>
      <c r="C273" s="16" t="s">
        <v>15</v>
      </c>
      <c r="D273" s="16" t="s">
        <v>16</v>
      </c>
      <c r="E273" s="57">
        <v>1369905</v>
      </c>
      <c r="F273" s="24">
        <v>1</v>
      </c>
      <c r="G273" s="29">
        <f t="shared" si="7"/>
        <v>1369.905</v>
      </c>
    </row>
    <row r="274" spans="1:7" x14ac:dyDescent="0.3">
      <c r="A274" s="4" t="s">
        <v>68</v>
      </c>
      <c r="B274" s="21" t="s">
        <v>59</v>
      </c>
      <c r="C274" s="16" t="s">
        <v>15</v>
      </c>
      <c r="D274" s="16" t="s">
        <v>16</v>
      </c>
      <c r="E274" s="57">
        <v>364257</v>
      </c>
      <c r="F274" s="24">
        <v>1</v>
      </c>
      <c r="G274" s="30">
        <f t="shared" si="7"/>
        <v>364.25700000000001</v>
      </c>
    </row>
    <row r="275" spans="1:7" x14ac:dyDescent="0.3">
      <c r="A275" s="4" t="s">
        <v>69</v>
      </c>
      <c r="B275" s="21" t="s">
        <v>59</v>
      </c>
      <c r="C275" s="16" t="s">
        <v>15</v>
      </c>
      <c r="D275" s="16" t="s">
        <v>16</v>
      </c>
      <c r="E275" s="57">
        <v>1019385</v>
      </c>
      <c r="F275" s="24">
        <v>1</v>
      </c>
      <c r="G275" s="30">
        <f t="shared" si="7"/>
        <v>1019.385</v>
      </c>
    </row>
    <row r="276" spans="1:7" x14ac:dyDescent="0.3">
      <c r="A276" s="4" t="s">
        <v>70</v>
      </c>
      <c r="B276" s="21" t="s">
        <v>59</v>
      </c>
      <c r="C276" s="16" t="s">
        <v>15</v>
      </c>
      <c r="D276" s="16" t="s">
        <v>16</v>
      </c>
      <c r="E276" s="56">
        <v>80767</v>
      </c>
      <c r="F276" s="16">
        <v>1</v>
      </c>
      <c r="G276" s="29">
        <f t="shared" si="7"/>
        <v>80.766999999999996</v>
      </c>
    </row>
    <row r="277" spans="1:7" x14ac:dyDescent="0.3">
      <c r="A277" s="4" t="s">
        <v>71</v>
      </c>
      <c r="B277" s="21" t="s">
        <v>59</v>
      </c>
      <c r="C277" s="16" t="s">
        <v>15</v>
      </c>
      <c r="D277" s="16" t="s">
        <v>16</v>
      </c>
      <c r="E277" s="56">
        <v>538589</v>
      </c>
      <c r="F277" s="16">
        <v>1</v>
      </c>
      <c r="G277" s="29">
        <f t="shared" si="7"/>
        <v>538.58900000000006</v>
      </c>
    </row>
    <row r="278" spans="1:7" x14ac:dyDescent="0.3">
      <c r="A278" s="4" t="s">
        <v>72</v>
      </c>
      <c r="B278" s="21" t="s">
        <v>59</v>
      </c>
      <c r="C278" s="16" t="s">
        <v>15</v>
      </c>
      <c r="D278" s="16" t="s">
        <v>16</v>
      </c>
      <c r="E278" s="56">
        <v>295596</v>
      </c>
      <c r="F278" s="16">
        <v>1</v>
      </c>
      <c r="G278" s="29">
        <v>295.60000000000002</v>
      </c>
    </row>
    <row r="279" spans="1:7" x14ac:dyDescent="0.3">
      <c r="A279" s="4" t="s">
        <v>88</v>
      </c>
      <c r="B279" s="21" t="s">
        <v>59</v>
      </c>
      <c r="C279" s="16" t="s">
        <v>15</v>
      </c>
      <c r="D279" s="16" t="s">
        <v>16</v>
      </c>
      <c r="E279" s="56">
        <v>220861</v>
      </c>
      <c r="F279" s="16">
        <v>1</v>
      </c>
      <c r="G279" s="29">
        <v>220.8</v>
      </c>
    </row>
    <row r="280" spans="1:7" x14ac:dyDescent="0.3">
      <c r="A280" s="4" t="s">
        <v>89</v>
      </c>
      <c r="B280" s="21" t="s">
        <v>59</v>
      </c>
      <c r="C280" s="16" t="s">
        <v>15</v>
      </c>
      <c r="D280" s="16" t="s">
        <v>16</v>
      </c>
      <c r="E280" s="56">
        <v>382441.4</v>
      </c>
      <c r="F280" s="16">
        <v>1</v>
      </c>
      <c r="G280" s="29">
        <v>382.44140000000004</v>
      </c>
    </row>
    <row r="281" spans="1:7" x14ac:dyDescent="0.3">
      <c r="A281" s="4" t="s">
        <v>90</v>
      </c>
      <c r="B281" s="21" t="s">
        <v>59</v>
      </c>
      <c r="C281" s="16" t="s">
        <v>15</v>
      </c>
      <c r="D281" s="16" t="s">
        <v>16</v>
      </c>
      <c r="E281" s="56">
        <v>264268</v>
      </c>
      <c r="F281" s="16">
        <v>1</v>
      </c>
      <c r="G281" s="29">
        <v>264.26799999999997</v>
      </c>
    </row>
    <row r="282" spans="1:7" x14ac:dyDescent="0.3">
      <c r="A282" s="4" t="s">
        <v>91</v>
      </c>
      <c r="B282" s="21" t="s">
        <v>59</v>
      </c>
      <c r="C282" s="16" t="s">
        <v>15</v>
      </c>
      <c r="D282" s="16" t="s">
        <v>16</v>
      </c>
      <c r="E282" s="56">
        <v>355830.2</v>
      </c>
      <c r="F282" s="16">
        <v>1</v>
      </c>
      <c r="G282" s="29">
        <v>355.83019999999999</v>
      </c>
    </row>
    <row r="283" spans="1:7" x14ac:dyDescent="0.3">
      <c r="A283" s="4" t="s">
        <v>92</v>
      </c>
      <c r="B283" s="21" t="s">
        <v>59</v>
      </c>
      <c r="C283" s="16" t="s">
        <v>15</v>
      </c>
      <c r="D283" s="16" t="s">
        <v>16</v>
      </c>
      <c r="E283" s="56">
        <v>23700</v>
      </c>
      <c r="F283" s="16">
        <v>1</v>
      </c>
      <c r="G283" s="29">
        <v>23.7</v>
      </c>
    </row>
    <row r="284" spans="1:7" x14ac:dyDescent="0.3">
      <c r="A284" s="4" t="s">
        <v>93</v>
      </c>
      <c r="B284" s="21" t="s">
        <v>59</v>
      </c>
      <c r="C284" s="16" t="s">
        <v>15</v>
      </c>
      <c r="D284" s="16" t="s">
        <v>16</v>
      </c>
      <c r="E284" s="56">
        <v>89292</v>
      </c>
      <c r="F284" s="16">
        <v>1</v>
      </c>
      <c r="G284" s="29">
        <v>89.292000000000002</v>
      </c>
    </row>
    <row r="285" spans="1:7" x14ac:dyDescent="0.3">
      <c r="A285" s="4" t="s">
        <v>94</v>
      </c>
      <c r="B285" s="21" t="s">
        <v>59</v>
      </c>
      <c r="C285" s="16" t="s">
        <v>15</v>
      </c>
      <c r="D285" s="16" t="s">
        <v>16</v>
      </c>
      <c r="E285" s="56">
        <v>397149.2</v>
      </c>
      <c r="F285" s="16">
        <v>1</v>
      </c>
      <c r="G285" s="29">
        <v>397.14920000000001</v>
      </c>
    </row>
    <row r="286" spans="1:7" x14ac:dyDescent="0.3">
      <c r="A286" s="4" t="s">
        <v>100</v>
      </c>
      <c r="B286" s="21" t="s">
        <v>59</v>
      </c>
      <c r="C286" s="16" t="s">
        <v>15</v>
      </c>
      <c r="D286" s="16" t="s">
        <v>16</v>
      </c>
      <c r="E286" s="38">
        <v>995243</v>
      </c>
      <c r="F286" s="16">
        <v>1</v>
      </c>
      <c r="G286" s="29">
        <f t="shared" ref="G286:G296" si="8">E286/1000</f>
        <v>995.24300000000005</v>
      </c>
    </row>
    <row r="287" spans="1:7" x14ac:dyDescent="0.3">
      <c r="A287" s="4" t="s">
        <v>101</v>
      </c>
      <c r="B287" s="21" t="s">
        <v>59</v>
      </c>
      <c r="C287" s="16" t="s">
        <v>15</v>
      </c>
      <c r="D287" s="16" t="s">
        <v>16</v>
      </c>
      <c r="E287" s="16">
        <v>939253</v>
      </c>
      <c r="F287" s="16">
        <v>1</v>
      </c>
      <c r="G287" s="29">
        <f t="shared" si="8"/>
        <v>939.25300000000004</v>
      </c>
    </row>
    <row r="288" spans="1:7" x14ac:dyDescent="0.3">
      <c r="A288" s="4" t="s">
        <v>102</v>
      </c>
      <c r="B288" s="21" t="s">
        <v>59</v>
      </c>
      <c r="C288" s="16" t="s">
        <v>15</v>
      </c>
      <c r="D288" s="16" t="s">
        <v>16</v>
      </c>
      <c r="E288" s="16">
        <v>210250</v>
      </c>
      <c r="F288" s="16">
        <v>1</v>
      </c>
      <c r="G288" s="29">
        <f t="shared" si="8"/>
        <v>210.25</v>
      </c>
    </row>
    <row r="289" spans="1:7" x14ac:dyDescent="0.3">
      <c r="A289" s="4" t="s">
        <v>103</v>
      </c>
      <c r="B289" s="21" t="s">
        <v>59</v>
      </c>
      <c r="C289" s="16" t="s">
        <v>15</v>
      </c>
      <c r="D289" s="16" t="s">
        <v>16</v>
      </c>
      <c r="E289" s="17">
        <v>1115660</v>
      </c>
      <c r="F289" s="16">
        <v>1</v>
      </c>
      <c r="G289" s="29">
        <f t="shared" si="8"/>
        <v>1115.6600000000001</v>
      </c>
    </row>
    <row r="290" spans="1:7" x14ac:dyDescent="0.3">
      <c r="A290" s="4" t="s">
        <v>104</v>
      </c>
      <c r="B290" s="21" t="s">
        <v>59</v>
      </c>
      <c r="C290" s="16" t="s">
        <v>15</v>
      </c>
      <c r="D290" s="16" t="s">
        <v>16</v>
      </c>
      <c r="E290" s="17">
        <v>204505</v>
      </c>
      <c r="F290" s="16">
        <v>1</v>
      </c>
      <c r="G290" s="29">
        <f t="shared" si="8"/>
        <v>204.505</v>
      </c>
    </row>
    <row r="291" spans="1:7" x14ac:dyDescent="0.3">
      <c r="A291" s="4" t="s">
        <v>105</v>
      </c>
      <c r="B291" s="21" t="s">
        <v>59</v>
      </c>
      <c r="C291" s="16" t="s">
        <v>15</v>
      </c>
      <c r="D291" s="16" t="s">
        <v>16</v>
      </c>
      <c r="E291" s="17">
        <v>462552</v>
      </c>
      <c r="F291" s="16">
        <v>1</v>
      </c>
      <c r="G291" s="29">
        <f t="shared" si="8"/>
        <v>462.55200000000002</v>
      </c>
    </row>
    <row r="292" spans="1:7" x14ac:dyDescent="0.3">
      <c r="A292" s="4" t="s">
        <v>106</v>
      </c>
      <c r="B292" s="21" t="s">
        <v>59</v>
      </c>
      <c r="C292" s="16" t="s">
        <v>15</v>
      </c>
      <c r="D292" s="16" t="s">
        <v>16</v>
      </c>
      <c r="E292" s="17">
        <v>851414</v>
      </c>
      <c r="F292" s="16">
        <v>1</v>
      </c>
      <c r="G292" s="29">
        <f t="shared" si="8"/>
        <v>851.41399999999999</v>
      </c>
    </row>
    <row r="293" spans="1:7" x14ac:dyDescent="0.3">
      <c r="A293" s="4" t="s">
        <v>107</v>
      </c>
      <c r="B293" s="21" t="s">
        <v>59</v>
      </c>
      <c r="C293" s="16" t="s">
        <v>15</v>
      </c>
      <c r="D293" s="16" t="s">
        <v>16</v>
      </c>
      <c r="E293" s="17">
        <v>244252</v>
      </c>
      <c r="F293" s="16">
        <v>1</v>
      </c>
      <c r="G293" s="29">
        <f t="shared" si="8"/>
        <v>244.25200000000001</v>
      </c>
    </row>
    <row r="294" spans="1:7" x14ac:dyDescent="0.3">
      <c r="A294" s="4" t="s">
        <v>108</v>
      </c>
      <c r="B294" s="21" t="s">
        <v>59</v>
      </c>
      <c r="C294" s="16" t="s">
        <v>15</v>
      </c>
      <c r="D294" s="16" t="s">
        <v>16</v>
      </c>
      <c r="E294" s="17">
        <v>428261</v>
      </c>
      <c r="F294" s="16">
        <v>1</v>
      </c>
      <c r="G294" s="29">
        <f t="shared" si="8"/>
        <v>428.26100000000002</v>
      </c>
    </row>
    <row r="295" spans="1:7" x14ac:dyDescent="0.3">
      <c r="A295" s="4" t="s">
        <v>109</v>
      </c>
      <c r="B295" s="21" t="s">
        <v>59</v>
      </c>
      <c r="C295" s="16" t="s">
        <v>15</v>
      </c>
      <c r="D295" s="16" t="s">
        <v>16</v>
      </c>
      <c r="E295" s="17">
        <v>153757.4</v>
      </c>
      <c r="F295" s="24">
        <v>1</v>
      </c>
      <c r="G295" s="29">
        <f t="shared" si="8"/>
        <v>153.75739999999999</v>
      </c>
    </row>
    <row r="296" spans="1:7" x14ac:dyDescent="0.3">
      <c r="A296" s="4" t="s">
        <v>110</v>
      </c>
      <c r="B296" s="21" t="s">
        <v>59</v>
      </c>
      <c r="C296" s="16" t="s">
        <v>15</v>
      </c>
      <c r="D296" s="16" t="s">
        <v>16</v>
      </c>
      <c r="E296" s="22">
        <v>156133.4</v>
      </c>
      <c r="F296" s="24">
        <v>1</v>
      </c>
      <c r="G296" s="29">
        <f t="shared" si="8"/>
        <v>156.13339999999999</v>
      </c>
    </row>
    <row r="297" spans="1:7" x14ac:dyDescent="0.3">
      <c r="A297" s="4" t="s">
        <v>111</v>
      </c>
      <c r="B297" s="21" t="s">
        <v>59</v>
      </c>
      <c r="C297" s="16" t="s">
        <v>15</v>
      </c>
      <c r="D297" s="16" t="s">
        <v>16</v>
      </c>
      <c r="E297" s="22">
        <v>19000</v>
      </c>
      <c r="F297" s="24">
        <v>1</v>
      </c>
      <c r="G297" s="18">
        <f>19000/1000</f>
        <v>19</v>
      </c>
    </row>
    <row r="298" spans="1:7" x14ac:dyDescent="0.3">
      <c r="A298" s="4" t="s">
        <v>112</v>
      </c>
      <c r="B298" s="21" t="s">
        <v>59</v>
      </c>
      <c r="C298" s="16" t="s">
        <v>15</v>
      </c>
      <c r="D298" s="16" t="s">
        <v>16</v>
      </c>
      <c r="E298" s="22">
        <v>99000</v>
      </c>
      <c r="F298" s="24">
        <v>1</v>
      </c>
      <c r="G298" s="18">
        <v>99</v>
      </c>
    </row>
    <row r="299" spans="1:7" x14ac:dyDescent="0.3">
      <c r="A299" s="4" t="s">
        <v>113</v>
      </c>
      <c r="B299" s="21" t="s">
        <v>59</v>
      </c>
      <c r="C299" s="16" t="s">
        <v>15</v>
      </c>
      <c r="D299" s="16" t="s">
        <v>16</v>
      </c>
      <c r="E299" s="22" t="s">
        <v>19</v>
      </c>
      <c r="F299" s="24">
        <v>1</v>
      </c>
      <c r="G299" s="18" t="s">
        <v>19</v>
      </c>
    </row>
    <row r="300" spans="1:7" x14ac:dyDescent="0.3">
      <c r="A300" s="4" t="s">
        <v>114</v>
      </c>
      <c r="B300" s="21" t="s">
        <v>59</v>
      </c>
      <c r="C300" s="16" t="s">
        <v>15</v>
      </c>
      <c r="D300" s="16" t="s">
        <v>16</v>
      </c>
      <c r="E300" s="22" t="s">
        <v>19</v>
      </c>
      <c r="F300" s="24">
        <v>1</v>
      </c>
      <c r="G300" s="18" t="s">
        <v>19</v>
      </c>
    </row>
    <row r="301" spans="1:7" x14ac:dyDescent="0.3">
      <c r="A301" s="4" t="s">
        <v>115</v>
      </c>
      <c r="B301" s="21" t="s">
        <v>59</v>
      </c>
      <c r="C301" s="16" t="s">
        <v>15</v>
      </c>
      <c r="D301" s="16" t="s">
        <v>16</v>
      </c>
      <c r="E301" s="22" t="s">
        <v>19</v>
      </c>
      <c r="F301" s="24">
        <v>1</v>
      </c>
      <c r="G301" s="18" t="s">
        <v>19</v>
      </c>
    </row>
    <row r="302" spans="1:7" x14ac:dyDescent="0.3">
      <c r="A302" s="4" t="s">
        <v>116</v>
      </c>
      <c r="B302" s="21" t="s">
        <v>59</v>
      </c>
      <c r="C302" s="16" t="s">
        <v>15</v>
      </c>
      <c r="D302" s="16" t="s">
        <v>16</v>
      </c>
      <c r="E302" s="22" t="s">
        <v>19</v>
      </c>
      <c r="F302" s="24">
        <v>1</v>
      </c>
      <c r="G302" s="18" t="s">
        <v>19</v>
      </c>
    </row>
    <row r="303" spans="1:7" x14ac:dyDescent="0.3">
      <c r="A303" s="4" t="s">
        <v>117</v>
      </c>
      <c r="B303" s="21" t="s">
        <v>59</v>
      </c>
      <c r="C303" s="16" t="s">
        <v>15</v>
      </c>
      <c r="D303" s="16" t="s">
        <v>16</v>
      </c>
      <c r="E303" s="22" t="s">
        <v>19</v>
      </c>
      <c r="F303" s="24">
        <v>1</v>
      </c>
      <c r="G303" s="23" t="s">
        <v>19</v>
      </c>
    </row>
    <row r="304" spans="1:7" x14ac:dyDescent="0.3">
      <c r="A304" s="4" t="s">
        <v>119</v>
      </c>
      <c r="B304" s="21" t="s">
        <v>59</v>
      </c>
      <c r="C304" s="16" t="s">
        <v>15</v>
      </c>
      <c r="D304" s="16" t="s">
        <v>16</v>
      </c>
      <c r="E304" s="22">
        <v>331731</v>
      </c>
      <c r="F304" s="24">
        <v>1</v>
      </c>
      <c r="G304" s="23">
        <f t="shared" ref="G304:G314" si="9">E304/1000</f>
        <v>331.73099999999999</v>
      </c>
    </row>
    <row r="305" spans="1:7" x14ac:dyDescent="0.3">
      <c r="A305" s="4" t="s">
        <v>120</v>
      </c>
      <c r="B305" s="21" t="s">
        <v>59</v>
      </c>
      <c r="C305" s="16" t="s">
        <v>15</v>
      </c>
      <c r="D305" s="16" t="s">
        <v>16</v>
      </c>
      <c r="E305" s="22">
        <v>137936</v>
      </c>
      <c r="F305" s="24">
        <v>1</v>
      </c>
      <c r="G305" s="23">
        <f t="shared" si="9"/>
        <v>137.93600000000001</v>
      </c>
    </row>
    <row r="306" spans="1:7" x14ac:dyDescent="0.3">
      <c r="A306" s="4" t="s">
        <v>387</v>
      </c>
      <c r="B306" s="21" t="s">
        <v>251</v>
      </c>
      <c r="C306" s="16" t="s">
        <v>15</v>
      </c>
      <c r="D306" s="16" t="s">
        <v>16</v>
      </c>
      <c r="E306" s="22">
        <v>210000</v>
      </c>
      <c r="F306" s="24">
        <v>1</v>
      </c>
      <c r="G306" s="30">
        <f t="shared" si="9"/>
        <v>210</v>
      </c>
    </row>
    <row r="307" spans="1:7" x14ac:dyDescent="0.3">
      <c r="A307" s="4" t="s">
        <v>310</v>
      </c>
      <c r="B307" s="21" t="s">
        <v>251</v>
      </c>
      <c r="C307" s="16" t="s">
        <v>15</v>
      </c>
      <c r="D307" s="16" t="s">
        <v>16</v>
      </c>
      <c r="E307" s="22">
        <v>180000</v>
      </c>
      <c r="F307" s="24">
        <v>1</v>
      </c>
      <c r="G307" s="30">
        <f t="shared" si="9"/>
        <v>180</v>
      </c>
    </row>
    <row r="308" spans="1:7" x14ac:dyDescent="0.3">
      <c r="A308" s="4" t="s">
        <v>388</v>
      </c>
      <c r="B308" s="21" t="s">
        <v>251</v>
      </c>
      <c r="C308" s="16" t="s">
        <v>15</v>
      </c>
      <c r="D308" s="16" t="s">
        <v>16</v>
      </c>
      <c r="E308" s="22">
        <v>222000</v>
      </c>
      <c r="F308" s="24">
        <v>1</v>
      </c>
      <c r="G308" s="30">
        <f t="shared" si="9"/>
        <v>222</v>
      </c>
    </row>
    <row r="309" spans="1:7" x14ac:dyDescent="0.3">
      <c r="A309" s="4" t="s">
        <v>316</v>
      </c>
      <c r="B309" s="21" t="s">
        <v>251</v>
      </c>
      <c r="C309" s="16" t="s">
        <v>15</v>
      </c>
      <c r="D309" s="16" t="s">
        <v>16</v>
      </c>
      <c r="E309" s="22">
        <v>188000</v>
      </c>
      <c r="F309" s="24">
        <v>1</v>
      </c>
      <c r="G309" s="30">
        <f t="shared" si="9"/>
        <v>188</v>
      </c>
    </row>
    <row r="310" spans="1:7" x14ac:dyDescent="0.3">
      <c r="A310" s="4" t="s">
        <v>378</v>
      </c>
      <c r="B310" s="21" t="s">
        <v>251</v>
      </c>
      <c r="C310" s="16" t="s">
        <v>15</v>
      </c>
      <c r="D310" s="16" t="s">
        <v>16</v>
      </c>
      <c r="E310" s="17">
        <v>350000</v>
      </c>
      <c r="F310" s="24">
        <v>1</v>
      </c>
      <c r="G310" s="30">
        <f t="shared" si="9"/>
        <v>350</v>
      </c>
    </row>
    <row r="311" spans="1:7" x14ac:dyDescent="0.3">
      <c r="A311" s="4" t="s">
        <v>379</v>
      </c>
      <c r="B311" s="21" t="s">
        <v>251</v>
      </c>
      <c r="C311" s="16" t="s">
        <v>15</v>
      </c>
      <c r="D311" s="16" t="s">
        <v>16</v>
      </c>
      <c r="E311" s="17">
        <v>228000</v>
      </c>
      <c r="F311" s="24">
        <v>1</v>
      </c>
      <c r="G311" s="30">
        <f t="shared" si="9"/>
        <v>228</v>
      </c>
    </row>
    <row r="312" spans="1:7" x14ac:dyDescent="0.3">
      <c r="A312" s="4" t="s">
        <v>389</v>
      </c>
      <c r="B312" s="21" t="s">
        <v>251</v>
      </c>
      <c r="C312" s="16" t="s">
        <v>15</v>
      </c>
      <c r="D312" s="16" t="s">
        <v>16</v>
      </c>
      <c r="E312" s="17">
        <v>106800</v>
      </c>
      <c r="F312" s="24">
        <v>1</v>
      </c>
      <c r="G312" s="30">
        <f t="shared" si="9"/>
        <v>106.8</v>
      </c>
    </row>
    <row r="313" spans="1:7" x14ac:dyDescent="0.3">
      <c r="A313" s="4" t="s">
        <v>380</v>
      </c>
      <c r="B313" s="21" t="s">
        <v>251</v>
      </c>
      <c r="C313" s="16" t="s">
        <v>15</v>
      </c>
      <c r="D313" s="16" t="s">
        <v>16</v>
      </c>
      <c r="E313" s="17">
        <v>355000</v>
      </c>
      <c r="F313" s="24">
        <v>1</v>
      </c>
      <c r="G313" s="30">
        <f t="shared" si="9"/>
        <v>355</v>
      </c>
    </row>
    <row r="314" spans="1:7" x14ac:dyDescent="0.3">
      <c r="A314" s="4" t="s">
        <v>391</v>
      </c>
      <c r="B314" s="21" t="s">
        <v>251</v>
      </c>
      <c r="C314" s="16" t="s">
        <v>15</v>
      </c>
      <c r="D314" s="16" t="s">
        <v>16</v>
      </c>
      <c r="E314" s="17">
        <v>179000</v>
      </c>
      <c r="F314" s="24">
        <v>1</v>
      </c>
      <c r="G314" s="30">
        <f t="shared" si="9"/>
        <v>179</v>
      </c>
    </row>
    <row r="315" spans="1:7" x14ac:dyDescent="0.3">
      <c r="A315" s="4" t="s">
        <v>347</v>
      </c>
      <c r="B315" s="21" t="s">
        <v>251</v>
      </c>
      <c r="C315" s="16" t="s">
        <v>15</v>
      </c>
      <c r="D315" s="16" t="s">
        <v>16</v>
      </c>
      <c r="E315" s="17">
        <v>106800</v>
      </c>
      <c r="F315" s="24">
        <v>1</v>
      </c>
      <c r="G315" s="23">
        <f>+E315/1000</f>
        <v>106.8</v>
      </c>
    </row>
    <row r="316" spans="1:7" x14ac:dyDescent="0.3">
      <c r="A316" s="4" t="s">
        <v>390</v>
      </c>
      <c r="B316" s="21" t="s">
        <v>251</v>
      </c>
      <c r="C316" s="16" t="s">
        <v>15</v>
      </c>
      <c r="D316" s="16" t="s">
        <v>16</v>
      </c>
      <c r="E316" s="17">
        <v>112800</v>
      </c>
      <c r="F316" s="24">
        <v>1</v>
      </c>
      <c r="G316" s="30">
        <f t="shared" ref="G316:G323" si="10">E316/1000</f>
        <v>112.8</v>
      </c>
    </row>
    <row r="317" spans="1:7" x14ac:dyDescent="0.3">
      <c r="A317" s="4" t="s">
        <v>386</v>
      </c>
      <c r="B317" s="21" t="s">
        <v>251</v>
      </c>
      <c r="C317" s="16" t="s">
        <v>15</v>
      </c>
      <c r="D317" s="16" t="s">
        <v>16</v>
      </c>
      <c r="E317" s="17">
        <v>180000</v>
      </c>
      <c r="F317" s="24">
        <v>1</v>
      </c>
      <c r="G317" s="30">
        <f t="shared" si="10"/>
        <v>180</v>
      </c>
    </row>
    <row r="318" spans="1:7" x14ac:dyDescent="0.3">
      <c r="A318" s="4" t="s">
        <v>384</v>
      </c>
      <c r="B318" s="21" t="s">
        <v>251</v>
      </c>
      <c r="C318" s="16" t="s">
        <v>15</v>
      </c>
      <c r="D318" s="16" t="s">
        <v>16</v>
      </c>
      <c r="E318" s="17">
        <v>550000</v>
      </c>
      <c r="F318" s="24">
        <v>1</v>
      </c>
      <c r="G318" s="30">
        <f t="shared" si="10"/>
        <v>550</v>
      </c>
    </row>
    <row r="319" spans="1:7" x14ac:dyDescent="0.3">
      <c r="A319" s="4" t="s">
        <v>381</v>
      </c>
      <c r="B319" s="21" t="s">
        <v>251</v>
      </c>
      <c r="C319" s="16" t="s">
        <v>15</v>
      </c>
      <c r="D319" s="16" t="s">
        <v>16</v>
      </c>
      <c r="E319" s="17">
        <v>155000</v>
      </c>
      <c r="F319" s="24">
        <v>1</v>
      </c>
      <c r="G319" s="30">
        <f t="shared" si="10"/>
        <v>155</v>
      </c>
    </row>
    <row r="320" spans="1:7" x14ac:dyDescent="0.3">
      <c r="A320" s="4" t="s">
        <v>382</v>
      </c>
      <c r="B320" s="21" t="s">
        <v>251</v>
      </c>
      <c r="C320" s="16" t="s">
        <v>15</v>
      </c>
      <c r="D320" s="16" t="s">
        <v>16</v>
      </c>
      <c r="E320" s="17">
        <v>105000</v>
      </c>
      <c r="F320" s="24">
        <v>1</v>
      </c>
      <c r="G320" s="30">
        <f t="shared" si="10"/>
        <v>105</v>
      </c>
    </row>
    <row r="321" spans="1:7" x14ac:dyDescent="0.3">
      <c r="A321" s="4" t="s">
        <v>385</v>
      </c>
      <c r="B321" s="21" t="s">
        <v>251</v>
      </c>
      <c r="C321" s="16" t="s">
        <v>15</v>
      </c>
      <c r="D321" s="16" t="s">
        <v>16</v>
      </c>
      <c r="E321" s="17">
        <v>40000</v>
      </c>
      <c r="F321" s="24">
        <v>1</v>
      </c>
      <c r="G321" s="30">
        <f t="shared" si="10"/>
        <v>40</v>
      </c>
    </row>
    <row r="322" spans="1:7" x14ac:dyDescent="0.3">
      <c r="A322" s="4" t="s">
        <v>360</v>
      </c>
      <c r="B322" s="21" t="s">
        <v>251</v>
      </c>
      <c r="C322" s="16" t="s">
        <v>15</v>
      </c>
      <c r="D322" s="16" t="s">
        <v>16</v>
      </c>
      <c r="E322" s="17">
        <v>120000</v>
      </c>
      <c r="F322" s="16">
        <v>1</v>
      </c>
      <c r="G322" s="18">
        <f t="shared" si="10"/>
        <v>120</v>
      </c>
    </row>
    <row r="323" spans="1:7" x14ac:dyDescent="0.3">
      <c r="A323" s="4" t="s">
        <v>392</v>
      </c>
      <c r="B323" s="21" t="s">
        <v>251</v>
      </c>
      <c r="C323" s="16" t="s">
        <v>15</v>
      </c>
      <c r="D323" s="16" t="s">
        <v>16</v>
      </c>
      <c r="E323" s="17">
        <v>80000</v>
      </c>
      <c r="F323" s="16">
        <v>1</v>
      </c>
      <c r="G323" s="18">
        <f t="shared" si="10"/>
        <v>80</v>
      </c>
    </row>
    <row r="324" spans="1:7" x14ac:dyDescent="0.3">
      <c r="A324" s="4" t="s">
        <v>437</v>
      </c>
      <c r="B324" s="21" t="s">
        <v>251</v>
      </c>
      <c r="C324" s="16" t="s">
        <v>15</v>
      </c>
      <c r="D324" s="16" t="s">
        <v>16</v>
      </c>
      <c r="E324" s="60">
        <v>88000</v>
      </c>
      <c r="F324" s="66">
        <v>1</v>
      </c>
      <c r="G324" s="67">
        <f>E324/1000</f>
        <v>88</v>
      </c>
    </row>
    <row r="325" spans="1:7" x14ac:dyDescent="0.3">
      <c r="A325" s="4" t="s">
        <v>383</v>
      </c>
      <c r="B325" s="21" t="s">
        <v>251</v>
      </c>
      <c r="C325" s="16" t="s">
        <v>15</v>
      </c>
      <c r="D325" s="16" t="s">
        <v>16</v>
      </c>
      <c r="E325" s="17">
        <v>225000</v>
      </c>
      <c r="F325" s="24">
        <v>1</v>
      </c>
      <c r="G325" s="30">
        <f>E325/1000</f>
        <v>225</v>
      </c>
    </row>
    <row r="326" spans="1:7" x14ac:dyDescent="0.3">
      <c r="A326" s="4" t="s">
        <v>174</v>
      </c>
      <c r="B326" s="21" t="s">
        <v>251</v>
      </c>
      <c r="C326" s="16" t="s">
        <v>15</v>
      </c>
      <c r="D326" s="16" t="s">
        <v>16</v>
      </c>
      <c r="E326" s="17">
        <v>70000</v>
      </c>
      <c r="F326" s="16">
        <v>1</v>
      </c>
      <c r="G326" s="29">
        <f>+E326/1000</f>
        <v>70</v>
      </c>
    </row>
    <row r="327" spans="1:7" x14ac:dyDescent="0.3">
      <c r="A327" s="4" t="s">
        <v>175</v>
      </c>
      <c r="B327" s="21" t="s">
        <v>251</v>
      </c>
      <c r="C327" s="16" t="s">
        <v>15</v>
      </c>
      <c r="D327" s="16" t="s">
        <v>16</v>
      </c>
      <c r="E327" s="17">
        <v>380000</v>
      </c>
      <c r="F327" s="16">
        <v>1</v>
      </c>
      <c r="G327" s="29">
        <f>E327/1000</f>
        <v>380</v>
      </c>
    </row>
    <row r="328" spans="1:7" x14ac:dyDescent="0.3">
      <c r="A328" s="4" t="s">
        <v>176</v>
      </c>
      <c r="B328" s="21" t="s">
        <v>251</v>
      </c>
      <c r="C328" s="16" t="s">
        <v>15</v>
      </c>
      <c r="D328" s="16" t="s">
        <v>16</v>
      </c>
      <c r="E328" s="17">
        <v>540000</v>
      </c>
      <c r="F328" s="16">
        <v>1</v>
      </c>
      <c r="G328" s="29">
        <f>+E328/1000</f>
        <v>540</v>
      </c>
    </row>
    <row r="329" spans="1:7" x14ac:dyDescent="0.3">
      <c r="A329" s="4" t="s">
        <v>177</v>
      </c>
      <c r="B329" s="21" t="s">
        <v>251</v>
      </c>
      <c r="C329" s="16" t="s">
        <v>15</v>
      </c>
      <c r="D329" s="16" t="s">
        <v>16</v>
      </c>
      <c r="E329" s="17">
        <v>164000</v>
      </c>
      <c r="F329" s="16">
        <v>1</v>
      </c>
      <c r="G329" s="29">
        <f>+E329/1000</f>
        <v>164</v>
      </c>
    </row>
    <row r="330" spans="1:7" x14ac:dyDescent="0.3">
      <c r="A330" s="4" t="s">
        <v>178</v>
      </c>
      <c r="B330" s="21" t="s">
        <v>251</v>
      </c>
      <c r="C330" s="16" t="s">
        <v>15</v>
      </c>
      <c r="D330" s="16" t="s">
        <v>16</v>
      </c>
      <c r="E330" s="17" t="s">
        <v>19</v>
      </c>
      <c r="F330" s="16">
        <v>1</v>
      </c>
      <c r="G330" s="29" t="s">
        <v>19</v>
      </c>
    </row>
    <row r="331" spans="1:7" x14ac:dyDescent="0.3">
      <c r="A331" s="4" t="s">
        <v>179</v>
      </c>
      <c r="B331" s="21" t="s">
        <v>251</v>
      </c>
      <c r="C331" s="16" t="s">
        <v>15</v>
      </c>
      <c r="D331" s="16" t="s">
        <v>16</v>
      </c>
      <c r="E331" s="17">
        <v>356400</v>
      </c>
      <c r="F331" s="16">
        <v>1</v>
      </c>
      <c r="G331" s="29">
        <f>E331/1000</f>
        <v>356.4</v>
      </c>
    </row>
    <row r="332" spans="1:7" x14ac:dyDescent="0.3">
      <c r="A332" s="4" t="s">
        <v>180</v>
      </c>
      <c r="B332" s="21" t="s">
        <v>251</v>
      </c>
      <c r="C332" s="16" t="s">
        <v>15</v>
      </c>
      <c r="D332" s="16" t="s">
        <v>16</v>
      </c>
      <c r="E332" s="17">
        <v>260000</v>
      </c>
      <c r="F332" s="16">
        <v>1</v>
      </c>
      <c r="G332" s="29">
        <f>+E332/1000</f>
        <v>260</v>
      </c>
    </row>
    <row r="333" spans="1:7" x14ac:dyDescent="0.3">
      <c r="A333" s="4" t="s">
        <v>181</v>
      </c>
      <c r="B333" s="21" t="s">
        <v>251</v>
      </c>
      <c r="C333" s="16" t="s">
        <v>15</v>
      </c>
      <c r="D333" s="16" t="s">
        <v>16</v>
      </c>
      <c r="E333" s="17">
        <v>142800</v>
      </c>
      <c r="F333" s="16">
        <v>1</v>
      </c>
      <c r="G333" s="29">
        <f>+E333/1000</f>
        <v>142.80000000000001</v>
      </c>
    </row>
    <row r="334" spans="1:7" x14ac:dyDescent="0.3">
      <c r="A334" s="4" t="s">
        <v>182</v>
      </c>
      <c r="B334" s="21" t="s">
        <v>251</v>
      </c>
      <c r="C334" s="16" t="s">
        <v>15</v>
      </c>
      <c r="D334" s="16" t="s">
        <v>16</v>
      </c>
      <c r="E334" s="17">
        <v>142800</v>
      </c>
      <c r="F334" s="16">
        <v>1</v>
      </c>
      <c r="G334" s="29">
        <f>+E334/1000</f>
        <v>142.80000000000001</v>
      </c>
    </row>
    <row r="335" spans="1:7" x14ac:dyDescent="0.3">
      <c r="A335" s="4" t="s">
        <v>183</v>
      </c>
      <c r="B335" s="21" t="s">
        <v>251</v>
      </c>
      <c r="C335" s="16" t="s">
        <v>15</v>
      </c>
      <c r="D335" s="16" t="s">
        <v>16</v>
      </c>
      <c r="E335" s="17">
        <v>188000</v>
      </c>
      <c r="F335" s="16">
        <v>1</v>
      </c>
      <c r="G335" s="29">
        <f>+E335/1000</f>
        <v>188</v>
      </c>
    </row>
    <row r="336" spans="1:7" x14ac:dyDescent="0.3">
      <c r="A336" s="4" t="s">
        <v>184</v>
      </c>
      <c r="B336" s="21" t="s">
        <v>251</v>
      </c>
      <c r="C336" s="16" t="s">
        <v>15</v>
      </c>
      <c r="D336" s="16" t="s">
        <v>16</v>
      </c>
      <c r="E336" s="17">
        <v>212400</v>
      </c>
      <c r="F336" s="16">
        <v>1</v>
      </c>
      <c r="G336" s="29">
        <f>E336/1000</f>
        <v>212.4</v>
      </c>
    </row>
    <row r="337" spans="1:7" x14ac:dyDescent="0.3">
      <c r="A337" s="4" t="s">
        <v>358</v>
      </c>
      <c r="B337" s="21" t="s">
        <v>251</v>
      </c>
      <c r="C337" s="16" t="s">
        <v>15</v>
      </c>
      <c r="D337" s="16" t="s">
        <v>16</v>
      </c>
      <c r="E337" s="17">
        <v>13000</v>
      </c>
      <c r="F337" s="16">
        <v>1</v>
      </c>
      <c r="G337" s="29">
        <f>+E337/1000</f>
        <v>13</v>
      </c>
    </row>
    <row r="338" spans="1:7" x14ac:dyDescent="0.3">
      <c r="A338" s="4" t="s">
        <v>185</v>
      </c>
      <c r="B338" s="21" t="s">
        <v>251</v>
      </c>
      <c r="C338" s="16" t="s">
        <v>15</v>
      </c>
      <c r="D338" s="16" t="s">
        <v>16</v>
      </c>
      <c r="E338" s="17" t="s">
        <v>19</v>
      </c>
      <c r="F338" s="16">
        <v>1</v>
      </c>
      <c r="G338" s="29" t="s">
        <v>19</v>
      </c>
    </row>
    <row r="339" spans="1:7" x14ac:dyDescent="0.3">
      <c r="A339" s="4" t="s">
        <v>186</v>
      </c>
      <c r="B339" s="21" t="s">
        <v>251</v>
      </c>
      <c r="C339" s="16" t="s">
        <v>15</v>
      </c>
      <c r="D339" s="16" t="s">
        <v>16</v>
      </c>
      <c r="E339" s="17">
        <v>120000</v>
      </c>
      <c r="F339" s="16">
        <v>1</v>
      </c>
      <c r="G339" s="29">
        <f>+E339/1000</f>
        <v>120</v>
      </c>
    </row>
    <row r="340" spans="1:7" x14ac:dyDescent="0.3">
      <c r="A340" s="4" t="s">
        <v>187</v>
      </c>
      <c r="B340" s="21" t="s">
        <v>251</v>
      </c>
      <c r="C340" s="16" t="s">
        <v>15</v>
      </c>
      <c r="D340" s="16" t="s">
        <v>16</v>
      </c>
      <c r="E340" s="17">
        <v>130000</v>
      </c>
      <c r="F340" s="16">
        <v>1</v>
      </c>
      <c r="G340" s="29">
        <f>+E340/1000</f>
        <v>130</v>
      </c>
    </row>
    <row r="341" spans="1:7" x14ac:dyDescent="0.3">
      <c r="A341" s="4" t="s">
        <v>188</v>
      </c>
      <c r="B341" s="21" t="s">
        <v>251</v>
      </c>
      <c r="C341" s="16" t="s">
        <v>15</v>
      </c>
      <c r="D341" s="16" t="s">
        <v>16</v>
      </c>
      <c r="E341" s="17">
        <v>212400</v>
      </c>
      <c r="F341" s="17">
        <v>1</v>
      </c>
      <c r="G341" s="29">
        <f>+E341/1000</f>
        <v>212.4</v>
      </c>
    </row>
    <row r="342" spans="1:7" x14ac:dyDescent="0.3">
      <c r="A342" s="4" t="s">
        <v>189</v>
      </c>
      <c r="B342" s="21" t="s">
        <v>251</v>
      </c>
      <c r="C342" s="16" t="s">
        <v>15</v>
      </c>
      <c r="D342" s="16" t="s">
        <v>16</v>
      </c>
      <c r="E342" s="17">
        <v>296400</v>
      </c>
      <c r="F342" s="17">
        <v>1</v>
      </c>
      <c r="G342" s="29">
        <f>+E342/1000</f>
        <v>296.39999999999998</v>
      </c>
    </row>
    <row r="343" spans="1:7" x14ac:dyDescent="0.3">
      <c r="A343" s="4" t="s">
        <v>190</v>
      </c>
      <c r="B343" s="21" t="s">
        <v>251</v>
      </c>
      <c r="C343" s="16" t="s">
        <v>15</v>
      </c>
      <c r="D343" s="16" t="s">
        <v>16</v>
      </c>
      <c r="E343" s="17">
        <v>240000</v>
      </c>
      <c r="F343" s="17">
        <v>1</v>
      </c>
      <c r="G343" s="29">
        <f>+E343/1000</f>
        <v>240</v>
      </c>
    </row>
    <row r="344" spans="1:7" x14ac:dyDescent="0.3">
      <c r="A344" s="4" t="s">
        <v>191</v>
      </c>
      <c r="B344" s="21" t="s">
        <v>251</v>
      </c>
      <c r="C344" s="16" t="s">
        <v>15</v>
      </c>
      <c r="D344" s="16" t="s">
        <v>16</v>
      </c>
      <c r="E344" s="17">
        <v>260400</v>
      </c>
      <c r="F344" s="16">
        <v>1</v>
      </c>
      <c r="G344" s="29">
        <f>E344/1000</f>
        <v>260.39999999999998</v>
      </c>
    </row>
    <row r="345" spans="1:7" x14ac:dyDescent="0.3">
      <c r="A345" s="4" t="s">
        <v>192</v>
      </c>
      <c r="B345" s="21" t="s">
        <v>251</v>
      </c>
      <c r="C345" s="16" t="s">
        <v>15</v>
      </c>
      <c r="D345" s="16" t="s">
        <v>16</v>
      </c>
      <c r="E345" s="17">
        <v>204000</v>
      </c>
      <c r="F345" s="16">
        <v>1</v>
      </c>
      <c r="G345" s="29">
        <f>E345/1000</f>
        <v>204</v>
      </c>
    </row>
    <row r="346" spans="1:7" x14ac:dyDescent="0.3">
      <c r="A346" s="4" t="s">
        <v>193</v>
      </c>
      <c r="B346" s="21" t="s">
        <v>251</v>
      </c>
      <c r="C346" s="16" t="s">
        <v>15</v>
      </c>
      <c r="D346" s="16" t="s">
        <v>16</v>
      </c>
      <c r="E346" s="17">
        <v>476400</v>
      </c>
      <c r="F346" s="17">
        <v>1</v>
      </c>
      <c r="G346" s="29">
        <f>+E346/1000</f>
        <v>476.4</v>
      </c>
    </row>
    <row r="347" spans="1:7" x14ac:dyDescent="0.3">
      <c r="A347" s="4" t="s">
        <v>250</v>
      </c>
      <c r="B347" s="21" t="s">
        <v>251</v>
      </c>
      <c r="C347" s="16" t="s">
        <v>15</v>
      </c>
      <c r="D347" s="16" t="s">
        <v>16</v>
      </c>
      <c r="E347" s="17" t="s">
        <v>19</v>
      </c>
      <c r="F347" s="16">
        <v>1</v>
      </c>
      <c r="G347" s="29" t="s">
        <v>19</v>
      </c>
    </row>
    <row r="348" spans="1:7" x14ac:dyDescent="0.3">
      <c r="A348" s="4" t="s">
        <v>252</v>
      </c>
      <c r="B348" s="21" t="s">
        <v>251</v>
      </c>
      <c r="C348" s="16" t="s">
        <v>15</v>
      </c>
      <c r="D348" s="16" t="s">
        <v>16</v>
      </c>
      <c r="E348" s="17" t="s">
        <v>19</v>
      </c>
      <c r="F348" s="16">
        <v>1</v>
      </c>
      <c r="G348" s="29" t="s">
        <v>19</v>
      </c>
    </row>
    <row r="349" spans="1:7" x14ac:dyDescent="0.3">
      <c r="A349" s="4" t="s">
        <v>253</v>
      </c>
      <c r="B349" s="21" t="s">
        <v>251</v>
      </c>
      <c r="C349" s="16" t="s">
        <v>15</v>
      </c>
      <c r="D349" s="16" t="s">
        <v>16</v>
      </c>
      <c r="E349" s="17">
        <v>236400</v>
      </c>
      <c r="F349" s="16">
        <v>1</v>
      </c>
      <c r="G349" s="29">
        <f>E349/1000</f>
        <v>236.4</v>
      </c>
    </row>
    <row r="350" spans="1:7" x14ac:dyDescent="0.3">
      <c r="A350" s="4" t="s">
        <v>254</v>
      </c>
      <c r="B350" s="21" t="s">
        <v>251</v>
      </c>
      <c r="C350" s="16" t="s">
        <v>15</v>
      </c>
      <c r="D350" s="16" t="s">
        <v>16</v>
      </c>
      <c r="E350" s="17">
        <v>130000</v>
      </c>
      <c r="F350" s="16">
        <v>1</v>
      </c>
      <c r="G350" s="29">
        <f>E350/1000</f>
        <v>130</v>
      </c>
    </row>
    <row r="351" spans="1:7" x14ac:dyDescent="0.3">
      <c r="A351" s="4" t="s">
        <v>255</v>
      </c>
      <c r="B351" s="21" t="s">
        <v>251</v>
      </c>
      <c r="C351" s="16" t="s">
        <v>15</v>
      </c>
      <c r="D351" s="16" t="s">
        <v>16</v>
      </c>
      <c r="E351" s="17">
        <v>350000</v>
      </c>
      <c r="F351" s="16">
        <v>1</v>
      </c>
      <c r="G351" s="29">
        <f>E351/1000</f>
        <v>350</v>
      </c>
    </row>
    <row r="352" spans="1:7" x14ac:dyDescent="0.3">
      <c r="A352" s="4" t="s">
        <v>166</v>
      </c>
      <c r="B352" s="21" t="s">
        <v>251</v>
      </c>
      <c r="C352" s="16" t="s">
        <v>15</v>
      </c>
      <c r="D352" s="16" t="s">
        <v>16</v>
      </c>
      <c r="E352" s="17">
        <v>49900</v>
      </c>
      <c r="F352" s="16">
        <v>1</v>
      </c>
      <c r="G352" s="18">
        <f>49900/1000</f>
        <v>49.9</v>
      </c>
    </row>
    <row r="353" spans="1:7" x14ac:dyDescent="0.3">
      <c r="A353" s="4" t="s">
        <v>256</v>
      </c>
      <c r="B353" s="21" t="s">
        <v>251</v>
      </c>
      <c r="C353" s="16" t="s">
        <v>15</v>
      </c>
      <c r="D353" s="16" t="s">
        <v>16</v>
      </c>
      <c r="E353" s="17" t="s">
        <v>19</v>
      </c>
      <c r="F353" s="16">
        <v>1</v>
      </c>
      <c r="G353" s="29" t="s">
        <v>19</v>
      </c>
    </row>
    <row r="354" spans="1:7" x14ac:dyDescent="0.3">
      <c r="A354" s="4" t="s">
        <v>257</v>
      </c>
      <c r="B354" s="21" t="s">
        <v>251</v>
      </c>
      <c r="C354" s="16" t="s">
        <v>15</v>
      </c>
      <c r="D354" s="16" t="s">
        <v>16</v>
      </c>
      <c r="E354" s="17">
        <v>300000</v>
      </c>
      <c r="F354" s="16">
        <v>1</v>
      </c>
      <c r="G354" s="29">
        <f>E354/1000</f>
        <v>300</v>
      </c>
    </row>
    <row r="355" spans="1:7" x14ac:dyDescent="0.3">
      <c r="A355" s="4" t="s">
        <v>258</v>
      </c>
      <c r="B355" s="21" t="s">
        <v>251</v>
      </c>
      <c r="C355" s="16" t="s">
        <v>15</v>
      </c>
      <c r="D355" s="16" t="s">
        <v>16</v>
      </c>
      <c r="E355" s="17" t="s">
        <v>19</v>
      </c>
      <c r="F355" s="16">
        <v>1</v>
      </c>
      <c r="G355" s="29" t="s">
        <v>19</v>
      </c>
    </row>
    <row r="356" spans="1:7" x14ac:dyDescent="0.3">
      <c r="A356" s="4" t="s">
        <v>259</v>
      </c>
      <c r="B356" s="21" t="s">
        <v>251</v>
      </c>
      <c r="C356" s="16" t="s">
        <v>15</v>
      </c>
      <c r="D356" s="16" t="s">
        <v>16</v>
      </c>
      <c r="E356" s="17">
        <v>100800</v>
      </c>
      <c r="F356" s="16">
        <v>1</v>
      </c>
      <c r="G356" s="29">
        <f>E356/1000</f>
        <v>100.8</v>
      </c>
    </row>
    <row r="357" spans="1:7" x14ac:dyDescent="0.3">
      <c r="A357" s="4" t="s">
        <v>260</v>
      </c>
      <c r="B357" s="21" t="s">
        <v>251</v>
      </c>
      <c r="C357" s="16" t="s">
        <v>15</v>
      </c>
      <c r="D357" s="16" t="s">
        <v>16</v>
      </c>
      <c r="E357" s="17">
        <v>190000</v>
      </c>
      <c r="F357" s="16">
        <v>1</v>
      </c>
      <c r="G357" s="29">
        <f>E357/1000</f>
        <v>190</v>
      </c>
    </row>
    <row r="358" spans="1:7" x14ac:dyDescent="0.3">
      <c r="A358" s="4" t="s">
        <v>261</v>
      </c>
      <c r="B358" s="21" t="s">
        <v>251</v>
      </c>
      <c r="C358" s="16" t="s">
        <v>15</v>
      </c>
      <c r="D358" s="16" t="s">
        <v>16</v>
      </c>
      <c r="E358" s="17">
        <v>232800</v>
      </c>
      <c r="F358" s="16">
        <v>1</v>
      </c>
      <c r="G358" s="29">
        <f>E358/1000</f>
        <v>232.8</v>
      </c>
    </row>
    <row r="359" spans="1:7" x14ac:dyDescent="0.3">
      <c r="A359" s="4" t="s">
        <v>262</v>
      </c>
      <c r="B359" s="21" t="s">
        <v>251</v>
      </c>
      <c r="C359" s="16" t="s">
        <v>15</v>
      </c>
      <c r="D359" s="16" t="s">
        <v>16</v>
      </c>
      <c r="E359" s="17">
        <v>230000</v>
      </c>
      <c r="F359" s="16">
        <v>1</v>
      </c>
      <c r="G359" s="29">
        <f>E359/1000</f>
        <v>230</v>
      </c>
    </row>
    <row r="360" spans="1:7" x14ac:dyDescent="0.3">
      <c r="A360" s="4" t="s">
        <v>263</v>
      </c>
      <c r="B360" s="21" t="s">
        <v>251</v>
      </c>
      <c r="C360" s="16" t="s">
        <v>15</v>
      </c>
      <c r="D360" s="16" t="s">
        <v>16</v>
      </c>
      <c r="E360" s="17">
        <v>418800</v>
      </c>
      <c r="F360" s="16">
        <v>1</v>
      </c>
      <c r="G360" s="29">
        <f>E360/1000</f>
        <v>418.8</v>
      </c>
    </row>
    <row r="361" spans="1:7" x14ac:dyDescent="0.3">
      <c r="A361" s="4" t="s">
        <v>264</v>
      </c>
      <c r="B361" s="21" t="s">
        <v>251</v>
      </c>
      <c r="C361" s="16" t="s">
        <v>15</v>
      </c>
      <c r="D361" s="16" t="s">
        <v>16</v>
      </c>
      <c r="E361" s="17">
        <v>180000</v>
      </c>
      <c r="F361" s="16">
        <v>1</v>
      </c>
      <c r="G361" s="29">
        <f t="shared" ref="G361:G366" si="11">E361/1000</f>
        <v>180</v>
      </c>
    </row>
    <row r="362" spans="1:7" x14ac:dyDescent="0.3">
      <c r="A362" s="4" t="s">
        <v>265</v>
      </c>
      <c r="B362" s="21" t="s">
        <v>251</v>
      </c>
      <c r="C362" s="16" t="s">
        <v>15</v>
      </c>
      <c r="D362" s="16" t="s">
        <v>16</v>
      </c>
      <c r="E362" s="17">
        <v>189000</v>
      </c>
      <c r="F362" s="16">
        <v>1</v>
      </c>
      <c r="G362" s="29">
        <f t="shared" si="11"/>
        <v>189</v>
      </c>
    </row>
    <row r="363" spans="1:7" x14ac:dyDescent="0.3">
      <c r="A363" s="4" t="s">
        <v>266</v>
      </c>
      <c r="B363" s="21" t="s">
        <v>251</v>
      </c>
      <c r="C363" s="16" t="s">
        <v>15</v>
      </c>
      <c r="D363" s="16" t="s">
        <v>16</v>
      </c>
      <c r="E363" s="17">
        <v>142800</v>
      </c>
      <c r="F363" s="16">
        <v>1</v>
      </c>
      <c r="G363" s="29">
        <f t="shared" si="11"/>
        <v>142.80000000000001</v>
      </c>
    </row>
    <row r="364" spans="1:7" x14ac:dyDescent="0.3">
      <c r="A364" s="4" t="s">
        <v>267</v>
      </c>
      <c r="B364" s="21" t="s">
        <v>251</v>
      </c>
      <c r="C364" s="16" t="s">
        <v>15</v>
      </c>
      <c r="D364" s="16" t="s">
        <v>16</v>
      </c>
      <c r="E364" s="17">
        <v>100000</v>
      </c>
      <c r="F364" s="16">
        <v>1</v>
      </c>
      <c r="G364" s="29">
        <f t="shared" si="11"/>
        <v>100</v>
      </c>
    </row>
    <row r="365" spans="1:7" x14ac:dyDescent="0.3">
      <c r="A365" s="4" t="s">
        <v>268</v>
      </c>
      <c r="B365" s="21" t="s">
        <v>251</v>
      </c>
      <c r="C365" s="16" t="s">
        <v>15</v>
      </c>
      <c r="D365" s="16" t="s">
        <v>16</v>
      </c>
      <c r="E365" s="17">
        <v>273000</v>
      </c>
      <c r="F365" s="16">
        <v>1</v>
      </c>
      <c r="G365" s="29">
        <f t="shared" si="11"/>
        <v>273</v>
      </c>
    </row>
    <row r="366" spans="1:7" x14ac:dyDescent="0.3">
      <c r="A366" s="4" t="s">
        <v>269</v>
      </c>
      <c r="B366" s="21" t="s">
        <v>251</v>
      </c>
      <c r="C366" s="16" t="s">
        <v>15</v>
      </c>
      <c r="D366" s="16" t="s">
        <v>16</v>
      </c>
      <c r="E366" s="17">
        <v>126000</v>
      </c>
      <c r="F366" s="16">
        <v>1</v>
      </c>
      <c r="G366" s="29">
        <f t="shared" si="11"/>
        <v>126</v>
      </c>
    </row>
    <row r="367" spans="1:7" x14ac:dyDescent="0.3">
      <c r="A367" s="4" t="s">
        <v>270</v>
      </c>
      <c r="B367" s="21" t="s">
        <v>251</v>
      </c>
      <c r="C367" s="16" t="s">
        <v>15</v>
      </c>
      <c r="D367" s="16" t="s">
        <v>16</v>
      </c>
      <c r="E367" s="17">
        <v>220800</v>
      </c>
      <c r="F367" s="16">
        <v>1</v>
      </c>
      <c r="G367" s="29">
        <f t="shared" ref="G367:G372" si="12">E367/1000</f>
        <v>220.8</v>
      </c>
    </row>
    <row r="368" spans="1:7" x14ac:dyDescent="0.3">
      <c r="A368" s="4" t="s">
        <v>271</v>
      </c>
      <c r="B368" s="21" t="s">
        <v>251</v>
      </c>
      <c r="C368" s="16" t="s">
        <v>15</v>
      </c>
      <c r="D368" s="16" t="s">
        <v>16</v>
      </c>
      <c r="E368" s="17">
        <v>90900</v>
      </c>
      <c r="F368" s="16">
        <v>1</v>
      </c>
      <c r="G368" s="29">
        <f t="shared" si="12"/>
        <v>90.9</v>
      </c>
    </row>
    <row r="369" spans="1:7" x14ac:dyDescent="0.3">
      <c r="A369" s="4" t="s">
        <v>272</v>
      </c>
      <c r="B369" s="21" t="s">
        <v>251</v>
      </c>
      <c r="C369" s="16" t="s">
        <v>15</v>
      </c>
      <c r="D369" s="16" t="s">
        <v>16</v>
      </c>
      <c r="E369" s="17">
        <v>689000</v>
      </c>
      <c r="F369" s="16">
        <v>1</v>
      </c>
      <c r="G369" s="29">
        <f t="shared" si="12"/>
        <v>689</v>
      </c>
    </row>
    <row r="370" spans="1:7" x14ac:dyDescent="0.3">
      <c r="A370" s="4" t="s">
        <v>273</v>
      </c>
      <c r="B370" s="21" t="s">
        <v>251</v>
      </c>
      <c r="C370" s="16" t="s">
        <v>15</v>
      </c>
      <c r="D370" s="16" t="s">
        <v>16</v>
      </c>
      <c r="E370" s="17">
        <v>418800</v>
      </c>
      <c r="F370" s="16">
        <v>1</v>
      </c>
      <c r="G370" s="29">
        <f t="shared" si="12"/>
        <v>418.8</v>
      </c>
    </row>
    <row r="371" spans="1:7" x14ac:dyDescent="0.3">
      <c r="A371" s="4" t="s">
        <v>334</v>
      </c>
      <c r="B371" s="21" t="s">
        <v>251</v>
      </c>
      <c r="C371" s="16" t="s">
        <v>15</v>
      </c>
      <c r="D371" s="16" t="s">
        <v>16</v>
      </c>
      <c r="E371" s="17">
        <v>84000</v>
      </c>
      <c r="F371" s="16">
        <v>1</v>
      </c>
      <c r="G371" s="29">
        <f t="shared" si="12"/>
        <v>84</v>
      </c>
    </row>
    <row r="372" spans="1:7" x14ac:dyDescent="0.3">
      <c r="A372" s="4" t="s">
        <v>335</v>
      </c>
      <c r="B372" s="21" t="s">
        <v>251</v>
      </c>
      <c r="C372" s="16" t="s">
        <v>15</v>
      </c>
      <c r="D372" s="16" t="s">
        <v>16</v>
      </c>
      <c r="E372" s="60">
        <v>105600</v>
      </c>
      <c r="F372" s="54">
        <v>1</v>
      </c>
      <c r="G372" s="65">
        <f t="shared" si="12"/>
        <v>105.6</v>
      </c>
    </row>
    <row r="373" spans="1:7" x14ac:dyDescent="0.3">
      <c r="A373" s="4" t="s">
        <v>336</v>
      </c>
      <c r="B373" s="21" t="s">
        <v>251</v>
      </c>
      <c r="C373" s="16" t="s">
        <v>15</v>
      </c>
      <c r="D373" s="16" t="s">
        <v>16</v>
      </c>
      <c r="E373" s="17" t="s">
        <v>19</v>
      </c>
      <c r="F373" s="16">
        <v>1</v>
      </c>
      <c r="G373" s="29" t="s">
        <v>19</v>
      </c>
    </row>
    <row r="374" spans="1:7" x14ac:dyDescent="0.3">
      <c r="A374" s="4" t="s">
        <v>349</v>
      </c>
      <c r="B374" s="21" t="s">
        <v>251</v>
      </c>
      <c r="C374" s="16" t="s">
        <v>15</v>
      </c>
      <c r="D374" s="16" t="s">
        <v>16</v>
      </c>
      <c r="E374" s="17" t="s">
        <v>19</v>
      </c>
      <c r="F374" s="16">
        <v>1</v>
      </c>
      <c r="G374" s="29" t="s">
        <v>19</v>
      </c>
    </row>
    <row r="375" spans="1:7" x14ac:dyDescent="0.3">
      <c r="A375" s="4" t="s">
        <v>309</v>
      </c>
      <c r="B375" s="21" t="s">
        <v>251</v>
      </c>
      <c r="C375" s="16" t="s">
        <v>15</v>
      </c>
      <c r="D375" s="16" t="s">
        <v>16</v>
      </c>
      <c r="E375" s="17">
        <v>99000</v>
      </c>
      <c r="F375" s="16">
        <v>1</v>
      </c>
      <c r="G375" s="29">
        <f>E375/1000</f>
        <v>99</v>
      </c>
    </row>
    <row r="376" spans="1:7" x14ac:dyDescent="0.3">
      <c r="A376" s="4" t="s">
        <v>247</v>
      </c>
      <c r="B376" s="21" t="s">
        <v>251</v>
      </c>
      <c r="C376" s="16" t="s">
        <v>15</v>
      </c>
      <c r="D376" s="16" t="s">
        <v>16</v>
      </c>
      <c r="E376" s="17">
        <v>68000</v>
      </c>
      <c r="F376" s="16">
        <v>1</v>
      </c>
      <c r="G376" s="29">
        <f>E376/1000</f>
        <v>68</v>
      </c>
    </row>
    <row r="377" spans="1:7" x14ac:dyDescent="0.3">
      <c r="A377" s="4" t="s">
        <v>311</v>
      </c>
      <c r="B377" s="21" t="s">
        <v>251</v>
      </c>
      <c r="C377" s="16" t="s">
        <v>15</v>
      </c>
      <c r="D377" s="16" t="s">
        <v>16</v>
      </c>
      <c r="E377" s="17">
        <v>180000</v>
      </c>
      <c r="F377" s="16">
        <v>1</v>
      </c>
      <c r="G377" s="29">
        <f t="shared" ref="G377:G383" si="13">E377/1000</f>
        <v>180</v>
      </c>
    </row>
    <row r="378" spans="1:7" x14ac:dyDescent="0.3">
      <c r="A378" s="4" t="s">
        <v>232</v>
      </c>
      <c r="B378" s="21" t="s">
        <v>251</v>
      </c>
      <c r="C378" s="16" t="s">
        <v>15</v>
      </c>
      <c r="D378" s="16" t="s">
        <v>16</v>
      </c>
      <c r="E378" s="17">
        <v>190000</v>
      </c>
      <c r="F378" s="16">
        <v>1</v>
      </c>
      <c r="G378" s="29">
        <f t="shared" si="13"/>
        <v>190</v>
      </c>
    </row>
    <row r="379" spans="1:7" x14ac:dyDescent="0.3">
      <c r="A379" s="4" t="s">
        <v>204</v>
      </c>
      <c r="B379" s="21" t="s">
        <v>251</v>
      </c>
      <c r="C379" s="16" t="s">
        <v>15</v>
      </c>
      <c r="D379" s="16" t="s">
        <v>16</v>
      </c>
      <c r="E379" s="17">
        <v>60000</v>
      </c>
      <c r="F379" s="16">
        <v>1</v>
      </c>
      <c r="G379" s="29">
        <f t="shared" si="13"/>
        <v>60</v>
      </c>
    </row>
    <row r="380" spans="1:7" x14ac:dyDescent="0.3">
      <c r="A380" s="4" t="s">
        <v>205</v>
      </c>
      <c r="B380" s="21" t="s">
        <v>251</v>
      </c>
      <c r="C380" s="16" t="s">
        <v>15</v>
      </c>
      <c r="D380" s="16" t="s">
        <v>16</v>
      </c>
      <c r="E380" s="17">
        <v>30000</v>
      </c>
      <c r="F380" s="16">
        <v>1</v>
      </c>
      <c r="G380" s="29">
        <f t="shared" si="13"/>
        <v>30</v>
      </c>
    </row>
    <row r="381" spans="1:7" x14ac:dyDescent="0.3">
      <c r="A381" s="4" t="s">
        <v>377</v>
      </c>
      <c r="B381" s="21" t="s">
        <v>251</v>
      </c>
      <c r="C381" s="16" t="s">
        <v>15</v>
      </c>
      <c r="D381" s="16" t="s">
        <v>16</v>
      </c>
      <c r="E381" s="17">
        <v>110000</v>
      </c>
      <c r="F381" s="16">
        <v>1</v>
      </c>
      <c r="G381" s="29">
        <f t="shared" si="13"/>
        <v>110</v>
      </c>
    </row>
    <row r="382" spans="1:7" x14ac:dyDescent="0.3">
      <c r="A382" s="4" t="s">
        <v>146</v>
      </c>
      <c r="B382" s="21" t="s">
        <v>251</v>
      </c>
      <c r="C382" s="16" t="s">
        <v>15</v>
      </c>
      <c r="D382" s="16" t="s">
        <v>16</v>
      </c>
      <c r="E382" s="17">
        <v>140000</v>
      </c>
      <c r="F382" s="16">
        <v>1</v>
      </c>
      <c r="G382" s="29">
        <f t="shared" si="13"/>
        <v>140</v>
      </c>
    </row>
    <row r="383" spans="1:7" x14ac:dyDescent="0.3">
      <c r="A383" s="4" t="s">
        <v>154</v>
      </c>
      <c r="B383" s="21" t="s">
        <v>251</v>
      </c>
      <c r="C383" s="16" t="s">
        <v>15</v>
      </c>
      <c r="D383" s="16" t="s">
        <v>16</v>
      </c>
      <c r="E383" s="17">
        <v>90000</v>
      </c>
      <c r="F383" s="16">
        <v>1</v>
      </c>
      <c r="G383" s="29">
        <f t="shared" si="13"/>
        <v>90</v>
      </c>
    </row>
    <row r="384" spans="1:7" x14ac:dyDescent="0.3">
      <c r="A384" s="4" t="s">
        <v>312</v>
      </c>
      <c r="B384" s="21" t="s">
        <v>251</v>
      </c>
      <c r="C384" s="16" t="s">
        <v>15</v>
      </c>
      <c r="D384" s="16" t="s">
        <v>16</v>
      </c>
      <c r="E384" s="17">
        <v>1199000</v>
      </c>
      <c r="F384" s="16">
        <v>1</v>
      </c>
      <c r="G384" s="29">
        <f>E384/1000</f>
        <v>1199</v>
      </c>
    </row>
    <row r="385" spans="1:7" x14ac:dyDescent="0.3">
      <c r="A385" s="4" t="s">
        <v>374</v>
      </c>
      <c r="B385" s="21" t="s">
        <v>251</v>
      </c>
      <c r="C385" s="16" t="s">
        <v>15</v>
      </c>
      <c r="D385" s="16" t="s">
        <v>16</v>
      </c>
      <c r="E385" s="17">
        <v>120000</v>
      </c>
      <c r="F385" s="16">
        <v>1</v>
      </c>
      <c r="G385" s="29">
        <f>E385/1000</f>
        <v>120</v>
      </c>
    </row>
    <row r="386" spans="1:7" x14ac:dyDescent="0.3">
      <c r="A386" s="4" t="s">
        <v>376</v>
      </c>
      <c r="B386" s="21" t="s">
        <v>251</v>
      </c>
      <c r="C386" s="16" t="s">
        <v>15</v>
      </c>
      <c r="D386" s="16" t="s">
        <v>16</v>
      </c>
      <c r="E386" s="17">
        <v>105000</v>
      </c>
      <c r="F386" s="16">
        <v>1</v>
      </c>
      <c r="G386" s="29">
        <f>E386/1000</f>
        <v>105</v>
      </c>
    </row>
    <row r="387" spans="1:7" x14ac:dyDescent="0.3">
      <c r="A387" s="4" t="s">
        <v>361</v>
      </c>
      <c r="B387" s="21" t="s">
        <v>251</v>
      </c>
      <c r="C387" s="16" t="s">
        <v>15</v>
      </c>
      <c r="D387" s="16" t="s">
        <v>16</v>
      </c>
      <c r="E387" s="17">
        <v>155000</v>
      </c>
      <c r="F387" s="16">
        <v>1</v>
      </c>
      <c r="G387" s="29">
        <f>+E387/1000</f>
        <v>155</v>
      </c>
    </row>
    <row r="388" spans="1:7" x14ac:dyDescent="0.3">
      <c r="A388" s="4" t="s">
        <v>362</v>
      </c>
      <c r="B388" s="21" t="s">
        <v>251</v>
      </c>
      <c r="C388" s="16" t="s">
        <v>15</v>
      </c>
      <c r="D388" s="16" t="s">
        <v>16</v>
      </c>
      <c r="E388" s="17">
        <v>155000</v>
      </c>
      <c r="F388" s="16">
        <v>1</v>
      </c>
      <c r="G388" s="29">
        <f>+E388/1000</f>
        <v>155</v>
      </c>
    </row>
    <row r="389" spans="1:7" x14ac:dyDescent="0.3">
      <c r="A389" s="4" t="s">
        <v>363</v>
      </c>
      <c r="B389" s="21" t="s">
        <v>251</v>
      </c>
      <c r="C389" s="16" t="s">
        <v>15</v>
      </c>
      <c r="D389" s="16" t="s">
        <v>16</v>
      </c>
      <c r="E389" s="17">
        <v>355000</v>
      </c>
      <c r="F389" s="16">
        <v>1</v>
      </c>
      <c r="G389" s="29">
        <f>+E389/1000</f>
        <v>355</v>
      </c>
    </row>
    <row r="390" spans="1:7" x14ac:dyDescent="0.3">
      <c r="A390" s="4" t="s">
        <v>148</v>
      </c>
      <c r="B390" s="21" t="s">
        <v>251</v>
      </c>
      <c r="C390" s="16" t="s">
        <v>15</v>
      </c>
      <c r="D390" s="16" t="s">
        <v>16</v>
      </c>
      <c r="E390" s="17">
        <v>74000</v>
      </c>
      <c r="F390" s="16">
        <v>1</v>
      </c>
      <c r="G390" s="18">
        <f>E390/1000</f>
        <v>74</v>
      </c>
    </row>
    <row r="391" spans="1:7" x14ac:dyDescent="0.3">
      <c r="A391" s="4" t="s">
        <v>373</v>
      </c>
      <c r="B391" s="21" t="s">
        <v>251</v>
      </c>
      <c r="C391" s="16" t="s">
        <v>15</v>
      </c>
      <c r="D391" s="16" t="s">
        <v>16</v>
      </c>
      <c r="E391" s="17">
        <v>35000</v>
      </c>
      <c r="F391" s="16">
        <v>1</v>
      </c>
      <c r="G391" s="18">
        <f>E391/1000</f>
        <v>35</v>
      </c>
    </row>
    <row r="392" spans="1:7" x14ac:dyDescent="0.3">
      <c r="A392" s="4" t="s">
        <v>364</v>
      </c>
      <c r="B392" s="21" t="s">
        <v>251</v>
      </c>
      <c r="C392" s="16" t="s">
        <v>15</v>
      </c>
      <c r="D392" s="16" t="s">
        <v>16</v>
      </c>
      <c r="E392" s="17">
        <v>105000</v>
      </c>
      <c r="F392" s="16">
        <v>1</v>
      </c>
      <c r="G392" s="29">
        <f>+E392/1000</f>
        <v>105</v>
      </c>
    </row>
    <row r="393" spans="1:7" x14ac:dyDescent="0.3">
      <c r="A393" s="4" t="s">
        <v>359</v>
      </c>
      <c r="B393" s="21" t="s">
        <v>251</v>
      </c>
      <c r="C393" s="16" t="s">
        <v>15</v>
      </c>
      <c r="D393" s="16" t="s">
        <v>16</v>
      </c>
      <c r="E393" s="17">
        <v>355000</v>
      </c>
      <c r="F393" s="16">
        <v>1</v>
      </c>
      <c r="G393" s="29">
        <f>+E393/1000</f>
        <v>355</v>
      </c>
    </row>
    <row r="394" spans="1:7" x14ac:dyDescent="0.3">
      <c r="A394" s="4" t="s">
        <v>365</v>
      </c>
      <c r="B394" s="21" t="s">
        <v>251</v>
      </c>
      <c r="C394" s="16" t="s">
        <v>15</v>
      </c>
      <c r="D394" s="16" t="s">
        <v>16</v>
      </c>
      <c r="E394" s="17" t="s">
        <v>19</v>
      </c>
      <c r="F394" s="16">
        <v>1</v>
      </c>
      <c r="G394" s="17" t="s">
        <v>19</v>
      </c>
    </row>
    <row r="395" spans="1:7" x14ac:dyDescent="0.3">
      <c r="A395" s="4" t="s">
        <v>366</v>
      </c>
      <c r="B395" s="21" t="s">
        <v>251</v>
      </c>
      <c r="C395" s="16" t="s">
        <v>15</v>
      </c>
      <c r="D395" s="16" t="s">
        <v>16</v>
      </c>
      <c r="E395" s="17">
        <v>105000</v>
      </c>
      <c r="F395" s="16">
        <v>1</v>
      </c>
      <c r="G395" s="29">
        <f>+E395/1000</f>
        <v>105</v>
      </c>
    </row>
    <row r="396" spans="1:7" x14ac:dyDescent="0.3">
      <c r="A396" s="4" t="s">
        <v>368</v>
      </c>
      <c r="B396" s="21" t="s">
        <v>251</v>
      </c>
      <c r="C396" s="16" t="s">
        <v>15</v>
      </c>
      <c r="D396" s="16" t="s">
        <v>16</v>
      </c>
      <c r="E396" s="17">
        <v>155000</v>
      </c>
      <c r="F396" s="16">
        <v>1</v>
      </c>
      <c r="G396" s="29">
        <f>+E396/1000</f>
        <v>155</v>
      </c>
    </row>
    <row r="397" spans="1:7" x14ac:dyDescent="0.3">
      <c r="A397" s="4" t="s">
        <v>369</v>
      </c>
      <c r="B397" s="21" t="s">
        <v>251</v>
      </c>
      <c r="C397" s="16" t="s">
        <v>15</v>
      </c>
      <c r="D397" s="16" t="s">
        <v>16</v>
      </c>
      <c r="E397" s="17">
        <v>150000</v>
      </c>
      <c r="F397" s="16">
        <v>1</v>
      </c>
      <c r="G397" s="29">
        <f>+E397/1000</f>
        <v>150</v>
      </c>
    </row>
    <row r="398" spans="1:7" x14ac:dyDescent="0.3">
      <c r="A398" s="4" t="s">
        <v>147</v>
      </c>
      <c r="B398" s="21" t="s">
        <v>251</v>
      </c>
      <c r="C398" s="16" t="s">
        <v>15</v>
      </c>
      <c r="D398" s="16" t="s">
        <v>16</v>
      </c>
      <c r="E398" s="17">
        <v>130000</v>
      </c>
      <c r="F398" s="16">
        <v>1</v>
      </c>
      <c r="G398" s="18">
        <f>E398/1000</f>
        <v>130</v>
      </c>
    </row>
    <row r="399" spans="1:7" x14ac:dyDescent="0.3">
      <c r="A399" s="4" t="s">
        <v>348</v>
      </c>
      <c r="B399" s="21" t="s">
        <v>251</v>
      </c>
      <c r="C399" s="16" t="s">
        <v>15</v>
      </c>
      <c r="D399" s="16" t="s">
        <v>16</v>
      </c>
      <c r="E399" s="17">
        <v>150000</v>
      </c>
      <c r="F399" s="16">
        <v>1</v>
      </c>
      <c r="G399" s="29">
        <f t="shared" ref="G399:G403" si="14">+E399/1000</f>
        <v>150</v>
      </c>
    </row>
    <row r="400" spans="1:7" x14ac:dyDescent="0.3">
      <c r="A400" s="4" t="s">
        <v>367</v>
      </c>
      <c r="B400" s="21" t="s">
        <v>251</v>
      </c>
      <c r="C400" s="16" t="s">
        <v>15</v>
      </c>
      <c r="D400" s="16" t="s">
        <v>16</v>
      </c>
      <c r="E400" s="17">
        <v>72000</v>
      </c>
      <c r="F400" s="16">
        <v>1</v>
      </c>
      <c r="G400" s="29">
        <f t="shared" si="14"/>
        <v>72</v>
      </c>
    </row>
    <row r="401" spans="1:7" ht="16.5" customHeight="1" x14ac:dyDescent="0.3">
      <c r="A401" s="4" t="s">
        <v>370</v>
      </c>
      <c r="B401" s="21" t="s">
        <v>251</v>
      </c>
      <c r="C401" s="16" t="s">
        <v>15</v>
      </c>
      <c r="D401" s="16" t="s">
        <v>16</v>
      </c>
      <c r="E401" s="17">
        <v>265000</v>
      </c>
      <c r="F401" s="16">
        <v>1</v>
      </c>
      <c r="G401" s="29">
        <f t="shared" si="14"/>
        <v>265</v>
      </c>
    </row>
    <row r="402" spans="1:7" ht="16.5" customHeight="1" x14ac:dyDescent="0.3">
      <c r="A402" s="4" t="s">
        <v>375</v>
      </c>
      <c r="B402" s="21" t="s">
        <v>251</v>
      </c>
      <c r="C402" s="16" t="s">
        <v>15</v>
      </c>
      <c r="D402" s="16" t="s">
        <v>16</v>
      </c>
      <c r="E402" s="17">
        <v>348000</v>
      </c>
      <c r="F402" s="16">
        <v>1</v>
      </c>
      <c r="G402" s="29">
        <f t="shared" si="14"/>
        <v>348</v>
      </c>
    </row>
    <row r="403" spans="1:7" x14ac:dyDescent="0.3">
      <c r="A403" s="4" t="s">
        <v>371</v>
      </c>
      <c r="B403" s="21" t="s">
        <v>251</v>
      </c>
      <c r="C403" s="16" t="s">
        <v>15</v>
      </c>
      <c r="D403" s="16" t="s">
        <v>16</v>
      </c>
      <c r="E403" s="17">
        <v>265000</v>
      </c>
      <c r="F403" s="16">
        <v>1</v>
      </c>
      <c r="G403" s="29">
        <f t="shared" si="14"/>
        <v>265</v>
      </c>
    </row>
    <row r="404" spans="1:7" x14ac:dyDescent="0.3">
      <c r="A404" s="4" t="s">
        <v>372</v>
      </c>
      <c r="B404" s="21" t="s">
        <v>251</v>
      </c>
      <c r="C404" s="16" t="s">
        <v>15</v>
      </c>
      <c r="D404" s="16" t="s">
        <v>16</v>
      </c>
      <c r="E404" s="17">
        <v>105000</v>
      </c>
      <c r="F404" s="16">
        <v>1</v>
      </c>
      <c r="G404" s="29">
        <f t="shared" ref="G404" si="15">+E404/1000</f>
        <v>105</v>
      </c>
    </row>
    <row r="405" spans="1:7" x14ac:dyDescent="0.3">
      <c r="A405" s="4" t="s">
        <v>416</v>
      </c>
      <c r="B405" s="21" t="s">
        <v>251</v>
      </c>
      <c r="C405" s="16" t="s">
        <v>15</v>
      </c>
      <c r="D405" s="16" t="s">
        <v>16</v>
      </c>
      <c r="E405" s="17" t="s">
        <v>19</v>
      </c>
      <c r="F405" s="16">
        <v>1</v>
      </c>
      <c r="G405" s="17" t="s">
        <v>19</v>
      </c>
    </row>
    <row r="406" spans="1:7" x14ac:dyDescent="0.3">
      <c r="A406" s="4" t="s">
        <v>417</v>
      </c>
      <c r="B406" s="21" t="s">
        <v>251</v>
      </c>
      <c r="C406" s="16" t="s">
        <v>15</v>
      </c>
      <c r="D406" s="16" t="s">
        <v>16</v>
      </c>
      <c r="E406" s="17" t="s">
        <v>19</v>
      </c>
      <c r="F406" s="16">
        <v>1</v>
      </c>
      <c r="G406" s="17" t="s">
        <v>19</v>
      </c>
    </row>
    <row r="407" spans="1:7" x14ac:dyDescent="0.3">
      <c r="A407" s="4" t="s">
        <v>418</v>
      </c>
      <c r="B407" s="21" t="s">
        <v>251</v>
      </c>
      <c r="C407" s="16" t="s">
        <v>15</v>
      </c>
      <c r="D407" s="16" t="s">
        <v>16</v>
      </c>
      <c r="E407" s="17" t="s">
        <v>19</v>
      </c>
      <c r="F407" s="16">
        <v>1</v>
      </c>
      <c r="G407" s="17" t="s">
        <v>19</v>
      </c>
    </row>
    <row r="408" spans="1:7" x14ac:dyDescent="0.3">
      <c r="A408" s="4" t="s">
        <v>419</v>
      </c>
      <c r="B408" s="21" t="s">
        <v>251</v>
      </c>
      <c r="C408" s="16" t="s">
        <v>15</v>
      </c>
      <c r="D408" s="16" t="s">
        <v>16</v>
      </c>
      <c r="E408" s="17" t="s">
        <v>19</v>
      </c>
      <c r="F408" s="16">
        <v>1</v>
      </c>
      <c r="G408" s="17" t="s">
        <v>19</v>
      </c>
    </row>
    <row r="409" spans="1:7" x14ac:dyDescent="0.3">
      <c r="A409" s="4" t="s">
        <v>420</v>
      </c>
      <c r="B409" s="21" t="s">
        <v>251</v>
      </c>
      <c r="C409" s="16" t="s">
        <v>15</v>
      </c>
      <c r="D409" s="16" t="s">
        <v>16</v>
      </c>
      <c r="E409" s="17" t="s">
        <v>19</v>
      </c>
      <c r="F409" s="16">
        <v>1</v>
      </c>
      <c r="G409" s="17" t="s">
        <v>19</v>
      </c>
    </row>
    <row r="410" spans="1:7" x14ac:dyDescent="0.3">
      <c r="A410" s="4" t="s">
        <v>421</v>
      </c>
      <c r="B410" s="21" t="s">
        <v>251</v>
      </c>
      <c r="C410" s="16" t="s">
        <v>15</v>
      </c>
      <c r="D410" s="16" t="s">
        <v>16</v>
      </c>
      <c r="E410" s="17" t="s">
        <v>19</v>
      </c>
      <c r="F410" s="16">
        <v>1</v>
      </c>
      <c r="G410" s="17" t="s">
        <v>19</v>
      </c>
    </row>
    <row r="411" spans="1:7" x14ac:dyDescent="0.3">
      <c r="A411" s="4" t="s">
        <v>422</v>
      </c>
      <c r="B411" s="21" t="s">
        <v>251</v>
      </c>
      <c r="C411" s="16" t="s">
        <v>15</v>
      </c>
      <c r="D411" s="16" t="s">
        <v>16</v>
      </c>
      <c r="E411" s="17" t="s">
        <v>19</v>
      </c>
      <c r="F411" s="16">
        <v>1</v>
      </c>
      <c r="G411" s="17" t="s">
        <v>19</v>
      </c>
    </row>
    <row r="412" spans="1:7" x14ac:dyDescent="0.3">
      <c r="A412" s="4" t="s">
        <v>423</v>
      </c>
      <c r="B412" s="21" t="s">
        <v>251</v>
      </c>
      <c r="C412" s="16" t="s">
        <v>15</v>
      </c>
      <c r="D412" s="16" t="s">
        <v>16</v>
      </c>
      <c r="E412" s="17" t="s">
        <v>19</v>
      </c>
      <c r="F412" s="16">
        <v>1</v>
      </c>
      <c r="G412" s="17" t="s">
        <v>19</v>
      </c>
    </row>
    <row r="413" spans="1:7" x14ac:dyDescent="0.3">
      <c r="A413" s="4" t="s">
        <v>424</v>
      </c>
      <c r="B413" s="21" t="s">
        <v>251</v>
      </c>
      <c r="C413" s="16" t="s">
        <v>15</v>
      </c>
      <c r="D413" s="16" t="s">
        <v>16</v>
      </c>
      <c r="E413" s="17" t="s">
        <v>19</v>
      </c>
      <c r="F413" s="16">
        <v>1</v>
      </c>
      <c r="G413" s="17" t="s">
        <v>19</v>
      </c>
    </row>
    <row r="414" spans="1:7" x14ac:dyDescent="0.3">
      <c r="A414" s="4" t="s">
        <v>425</v>
      </c>
      <c r="B414" s="21" t="s">
        <v>251</v>
      </c>
      <c r="C414" s="16" t="s">
        <v>15</v>
      </c>
      <c r="D414" s="16" t="s">
        <v>16</v>
      </c>
      <c r="E414" s="17" t="s">
        <v>19</v>
      </c>
      <c r="F414" s="16">
        <v>1</v>
      </c>
      <c r="G414" s="17" t="s">
        <v>19</v>
      </c>
    </row>
    <row r="415" spans="1:7" x14ac:dyDescent="0.3">
      <c r="A415" s="4" t="s">
        <v>426</v>
      </c>
      <c r="B415" s="21" t="s">
        <v>251</v>
      </c>
      <c r="C415" s="16" t="s">
        <v>15</v>
      </c>
      <c r="D415" s="16" t="s">
        <v>16</v>
      </c>
      <c r="E415" s="17" t="s">
        <v>19</v>
      </c>
      <c r="F415" s="16">
        <v>1</v>
      </c>
      <c r="G415" s="17" t="s">
        <v>19</v>
      </c>
    </row>
    <row r="416" spans="1:7" x14ac:dyDescent="0.3">
      <c r="A416" s="4" t="s">
        <v>427</v>
      </c>
      <c r="B416" s="21" t="s">
        <v>251</v>
      </c>
      <c r="C416" s="16" t="s">
        <v>15</v>
      </c>
      <c r="D416" s="16" t="s">
        <v>16</v>
      </c>
      <c r="E416" s="17" t="s">
        <v>19</v>
      </c>
      <c r="F416" s="16">
        <v>1</v>
      </c>
      <c r="G416" s="17" t="s">
        <v>19</v>
      </c>
    </row>
    <row r="417" spans="1:7" x14ac:dyDescent="0.3">
      <c r="A417" s="4" t="s">
        <v>428</v>
      </c>
      <c r="B417" s="21" t="s">
        <v>251</v>
      </c>
      <c r="C417" s="16" t="s">
        <v>15</v>
      </c>
      <c r="D417" s="16" t="s">
        <v>16</v>
      </c>
      <c r="E417" s="17" t="s">
        <v>19</v>
      </c>
      <c r="F417" s="16">
        <v>1</v>
      </c>
      <c r="G417" s="17" t="s">
        <v>19</v>
      </c>
    </row>
    <row r="418" spans="1:7" x14ac:dyDescent="0.3">
      <c r="A418" s="4" t="s">
        <v>429</v>
      </c>
      <c r="B418" s="21" t="s">
        <v>251</v>
      </c>
      <c r="C418" s="16" t="s">
        <v>15</v>
      </c>
      <c r="D418" s="16" t="s">
        <v>16</v>
      </c>
      <c r="E418" s="17" t="s">
        <v>19</v>
      </c>
      <c r="F418" s="16">
        <v>1</v>
      </c>
      <c r="G418" s="17" t="s">
        <v>19</v>
      </c>
    </row>
    <row r="419" spans="1:7" x14ac:dyDescent="0.3">
      <c r="A419" s="4" t="s">
        <v>430</v>
      </c>
      <c r="B419" s="21" t="s">
        <v>251</v>
      </c>
      <c r="C419" s="16" t="s">
        <v>15</v>
      </c>
      <c r="D419" s="16" t="s">
        <v>16</v>
      </c>
      <c r="E419" s="17" t="s">
        <v>19</v>
      </c>
      <c r="F419" s="16">
        <v>1</v>
      </c>
      <c r="G419" s="17" t="s">
        <v>19</v>
      </c>
    </row>
    <row r="420" spans="1:7" x14ac:dyDescent="0.3">
      <c r="A420" s="4" t="s">
        <v>431</v>
      </c>
      <c r="B420" s="21" t="s">
        <v>251</v>
      </c>
      <c r="C420" s="16" t="s">
        <v>15</v>
      </c>
      <c r="D420" s="16" t="s">
        <v>16</v>
      </c>
      <c r="E420" s="17" t="s">
        <v>19</v>
      </c>
      <c r="F420" s="16">
        <v>1</v>
      </c>
      <c r="G420" s="17" t="s">
        <v>19</v>
      </c>
    </row>
    <row r="421" spans="1:7" x14ac:dyDescent="0.3">
      <c r="A421" s="4" t="s">
        <v>432</v>
      </c>
      <c r="B421" s="21" t="s">
        <v>251</v>
      </c>
      <c r="C421" s="16" t="s">
        <v>15</v>
      </c>
      <c r="D421" s="16" t="s">
        <v>16</v>
      </c>
      <c r="E421" s="17" t="s">
        <v>19</v>
      </c>
      <c r="F421" s="16">
        <v>1</v>
      </c>
      <c r="G421" s="17" t="s">
        <v>19</v>
      </c>
    </row>
    <row r="422" spans="1:7" x14ac:dyDescent="0.3">
      <c r="A422" s="4" t="s">
        <v>433</v>
      </c>
      <c r="B422" s="21" t="s">
        <v>251</v>
      </c>
      <c r="C422" s="16" t="s">
        <v>15</v>
      </c>
      <c r="D422" s="16" t="s">
        <v>16</v>
      </c>
      <c r="E422" s="17" t="s">
        <v>19</v>
      </c>
      <c r="F422" s="16">
        <v>1</v>
      </c>
      <c r="G422" s="17" t="s">
        <v>19</v>
      </c>
    </row>
    <row r="423" spans="1:7" x14ac:dyDescent="0.3">
      <c r="A423" s="4" t="s">
        <v>434</v>
      </c>
      <c r="B423" s="21" t="s">
        <v>251</v>
      </c>
      <c r="C423" s="16" t="s">
        <v>15</v>
      </c>
      <c r="D423" s="16" t="s">
        <v>16</v>
      </c>
      <c r="E423" s="17" t="s">
        <v>19</v>
      </c>
      <c r="F423" s="16">
        <v>1</v>
      </c>
      <c r="G423" s="17" t="s">
        <v>19</v>
      </c>
    </row>
    <row r="424" spans="1:7" x14ac:dyDescent="0.3">
      <c r="A424" s="4" t="s">
        <v>337</v>
      </c>
      <c r="B424" s="21" t="s">
        <v>338</v>
      </c>
      <c r="C424" s="16" t="s">
        <v>15</v>
      </c>
      <c r="D424" s="16" t="s">
        <v>16</v>
      </c>
      <c r="E424" s="17" t="s">
        <v>19</v>
      </c>
      <c r="F424" s="16">
        <v>1</v>
      </c>
      <c r="G424" s="17" t="s">
        <v>19</v>
      </c>
    </row>
    <row r="425" spans="1:7" ht="34.5" customHeight="1" x14ac:dyDescent="0.3">
      <c r="A425" s="78" t="s">
        <v>138</v>
      </c>
      <c r="B425" s="78"/>
      <c r="C425" s="78"/>
      <c r="D425" s="78"/>
      <c r="E425" s="78"/>
      <c r="F425" s="78"/>
      <c r="G425" s="78"/>
    </row>
    <row r="426" spans="1:7" ht="34.5" customHeight="1" x14ac:dyDescent="0.3">
      <c r="A426" s="62"/>
      <c r="B426" s="62" t="s">
        <v>18</v>
      </c>
      <c r="C426" s="62"/>
      <c r="D426" s="62"/>
      <c r="E426" s="62"/>
      <c r="F426" s="62"/>
      <c r="G426" s="62"/>
    </row>
    <row r="427" spans="1:7" x14ac:dyDescent="0.3">
      <c r="A427" s="4" t="s">
        <v>137</v>
      </c>
      <c r="B427" s="4" t="s">
        <v>136</v>
      </c>
      <c r="C427" s="16" t="s">
        <v>15</v>
      </c>
      <c r="D427" s="16" t="s">
        <v>16</v>
      </c>
      <c r="E427" s="37">
        <v>21960000</v>
      </c>
      <c r="F427" s="38">
        <v>1</v>
      </c>
      <c r="G427" s="37">
        <f>21960000/1000</f>
        <v>21960</v>
      </c>
    </row>
    <row r="428" spans="1:7" x14ac:dyDescent="0.3">
      <c r="A428" s="31"/>
      <c r="B428" s="15" t="s">
        <v>44</v>
      </c>
      <c r="C428" s="31"/>
      <c r="D428" s="32"/>
      <c r="E428" s="39"/>
      <c r="F428" s="39"/>
      <c r="G428" s="39"/>
    </row>
    <row r="429" spans="1:7" x14ac:dyDescent="0.3">
      <c r="A429" s="4" t="s">
        <v>149</v>
      </c>
      <c r="B429" s="21" t="s">
        <v>59</v>
      </c>
      <c r="C429" s="16" t="s">
        <v>15</v>
      </c>
      <c r="D429" s="16" t="s">
        <v>16</v>
      </c>
      <c r="E429" s="37">
        <v>265000</v>
      </c>
      <c r="F429" s="38">
        <v>1</v>
      </c>
      <c r="G429" s="37">
        <f>265000/1000</f>
        <v>265</v>
      </c>
    </row>
    <row r="430" spans="1:7" x14ac:dyDescent="0.3">
      <c r="A430" s="4">
        <v>98111140</v>
      </c>
      <c r="B430" s="21" t="s">
        <v>21</v>
      </c>
      <c r="C430" s="16" t="s">
        <v>43</v>
      </c>
      <c r="D430" s="16" t="s">
        <v>16</v>
      </c>
      <c r="E430" s="37">
        <v>266864</v>
      </c>
      <c r="F430" s="38">
        <v>1</v>
      </c>
      <c r="G430" s="37">
        <f>266864/1000</f>
        <v>266.86399999999998</v>
      </c>
    </row>
  </sheetData>
  <sortState ref="A13:G150">
    <sortCondition ref="A13"/>
  </sortState>
  <mergeCells count="13">
    <mergeCell ref="A425:G425"/>
    <mergeCell ref="B10:B11"/>
    <mergeCell ref="G10:G11"/>
    <mergeCell ref="A8:B9"/>
    <mergeCell ref="C8:C11"/>
    <mergeCell ref="D8:D11"/>
    <mergeCell ref="E8:E11"/>
    <mergeCell ref="F8:F11"/>
    <mergeCell ref="A4:G4"/>
    <mergeCell ref="A5:G5"/>
    <mergeCell ref="A6:G6"/>
    <mergeCell ref="A7:G7"/>
    <mergeCell ref="G8:G9"/>
  </mergeCells>
  <pageMargins left="0.42" right="0.23" top="0.3" bottom="0.31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for publication_1.07.2019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Shahbazyan</dc:creator>
  <cp:lastModifiedBy>Areg Yeghiyan</cp:lastModifiedBy>
  <cp:lastPrinted>2019-06-26T12:01:49Z</cp:lastPrinted>
  <dcterms:created xsi:type="dcterms:W3CDTF">2018-09-14T12:33:15Z</dcterms:created>
  <dcterms:modified xsi:type="dcterms:W3CDTF">2019-07-10T05:41:33Z</dcterms:modified>
</cp:coreProperties>
</file>