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1245" windowWidth="12195" windowHeight="6240" firstSheet="1" activeTab="1"/>
  </bookViews>
  <sheets>
    <sheet name="Исключение" sheetId="1" r:id="rId1"/>
    <sheet name="ՏԳՀԾ 2019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">'[1]Лист1'!$D$3:$D$4</definedName>
    <definedName name="b2b" localSheetId="0">'Исключение'!$AT$21:$AT$22</definedName>
    <definedName name="b2b" localSheetId="1">'ՏԳՀԾ 2019'!$AS$8:$AS$9</definedName>
    <definedName name="b2b">#REF!</definedName>
    <definedName name="depart" localSheetId="0">'[8]Лист1'!$F$3:$F$5</definedName>
    <definedName name="depart" localSheetId="1">'[8]Лист1'!$F$3:$F$5</definedName>
    <definedName name="depart">#REF!</definedName>
    <definedName name="god" localSheetId="0">'[8]Лист1'!$H$3:$H$10</definedName>
    <definedName name="god" localSheetId="1">'[8]Лист1'!$H$3:$H$10</definedName>
    <definedName name="god">#REF!</definedName>
    <definedName name="KK" localSheetId="0">'Исключение'!#REF!</definedName>
    <definedName name="KK" localSheetId="1">'ՏԳՀԾ 2019'!#REF!</definedName>
    <definedName name="KK">#REF!</definedName>
    <definedName name="rr" localSheetId="0">'Исключение'!#REF!</definedName>
    <definedName name="rr" localSheetId="1">'ՏԳՀԾ 2019'!#REF!</definedName>
    <definedName name="rr">#REF!</definedName>
    <definedName name="sposob" localSheetId="0">'Исключение'!$AR$21:$AR$24</definedName>
    <definedName name="sposob" localSheetId="1">'ՏԳՀԾ 2019'!$AQ$8:$AQ$15</definedName>
    <definedName name="sposob">#REF!</definedName>
    <definedName name="sposob1">'[5]Лист1'!$B$3:$B$17</definedName>
    <definedName name="авоапнг6ыкнфые">'[2]Лист1'!$F$3:$F$5</definedName>
    <definedName name="агок6г">'[2]Лист1'!$B$3:$B$17</definedName>
    <definedName name="адашдарш">'[2]Лист1'!$D$3:$D$4</definedName>
    <definedName name="аоароап">'[2]Лист1'!$B$3:$B$17</definedName>
    <definedName name="аоопщлб">'[2]Лист1'!$B$3:$B$17</definedName>
    <definedName name="аподолд">'[2]Лист1'!$B$3:$B$17</definedName>
    <definedName name="апоор">'[2]Лист1'!$F$3:$F$5</definedName>
    <definedName name="ароор" localSheetId="0">#REF!</definedName>
    <definedName name="ароор" localSheetId="1">#REF!</definedName>
    <definedName name="ароор">#REF!</definedName>
    <definedName name="арща">'[2]Лист1'!$H$3:$H$10</definedName>
    <definedName name="АЧПО">'[2]Лист1'!$D$3:$D$4</definedName>
    <definedName name="ашдд">'[2]Лист1'!$H$3:$H$10</definedName>
    <definedName name="АЫГВРЧС">'[2]Лист1'!$F$3:$F$5</definedName>
    <definedName name="аьлд">'[2]Лист1'!$B$3:$B$17</definedName>
    <definedName name="ВАОПЛ">'[2]Лист1'!$F$3:$F$5</definedName>
    <definedName name="ввввв">'[2]Лист1'!$H$3:$H$10</definedName>
    <definedName name="веглл">'[2]Лист1'!$F$3:$F$5</definedName>
    <definedName name="внрывр" localSheetId="0">#REF!</definedName>
    <definedName name="внрывр" localSheetId="1">#REF!</definedName>
    <definedName name="внрывр">#REF!</definedName>
    <definedName name="вполо">'[2]Лист1'!$F$3:$F$5</definedName>
    <definedName name="впор">'[2]Лист1'!$F$3:$F$5</definedName>
    <definedName name="впорапрйфук\">'[2]Лист1'!$F$3:$F$5</definedName>
    <definedName name="вярвр" localSheetId="0">#REF!</definedName>
    <definedName name="вярвр" localSheetId="1">#REF!</definedName>
    <definedName name="вярвр">#REF!</definedName>
    <definedName name="г" localSheetId="0">#REF!</definedName>
    <definedName name="г" localSheetId="1">#REF!</definedName>
    <definedName name="г">#REF!</definedName>
    <definedName name="Год">#REF!</definedName>
    <definedName name="гщъ">'[2]Лист1'!$H$3:$H$10</definedName>
    <definedName name="длапм">'[2]Лист1'!$F$3:$F$5</definedName>
    <definedName name="ДОРШЛГО">'[2]Лист1'!$H$3:$H$10</definedName>
    <definedName name="ДПРЛГЛ">'[2]Лист1'!$H$3:$H$10</definedName>
    <definedName name="дрттб">'[2]Лист1'!$F$3:$F$5</definedName>
    <definedName name="дшдшд">'[2]Лист1'!$D$3:$D$4</definedName>
    <definedName name="елпл">'[2]Лист1'!$F$3:$F$5</definedName>
    <definedName name="ефрспр">'[2]Лист1'!$H$3:$H$10</definedName>
    <definedName name="ЕШПЛ">'[2]Лист1'!$F$3:$F$5</definedName>
    <definedName name="ещщ">'[2]Лист1'!$D$3:$D$4</definedName>
    <definedName name="жжжжж">'[2]Лист1'!$B$3:$B$17</definedName>
    <definedName name="ЖЭЖЭООД">'[2]Лист1'!$B$3:$B$17</definedName>
    <definedName name="_xlnm.Print_Titles" localSheetId="0">'Исключение'!$19:$22</definedName>
    <definedName name="_xlnm.Print_Titles" localSheetId="1">'ՏԳՀԾ 2019'!$6:$9</definedName>
    <definedName name="зззззз">'[2]Лист1'!$D$3:$D$4</definedName>
    <definedName name="ййййй">'[2]Лист1'!$D$3:$D$4</definedName>
    <definedName name="Интервал">#REF!</definedName>
    <definedName name="Источники">#REF!</definedName>
    <definedName name="йцкеуп">'[2]Лист1'!$F$3:$F$5</definedName>
    <definedName name="йцкыкк">'[2]Лист1'!$H$3:$H$10</definedName>
    <definedName name="КФКПЫВ">'[2]Лист1'!$D$3:$D$4</definedName>
    <definedName name="КЫЕПВР">'[2]Лист1'!$B$3:$B$17</definedName>
    <definedName name="л">'[3]Лист1'!$H$3:$H$10</definedName>
    <definedName name="лджр.рьд">'[2]Лист1'!$B$3:$B$17</definedName>
    <definedName name="ллллл" localSheetId="0">#REF!</definedName>
    <definedName name="ллллл" localSheetId="1">#REF!</definedName>
    <definedName name="ллллл">#REF!</definedName>
    <definedName name="лоор" localSheetId="0">#REF!</definedName>
    <definedName name="лоор" localSheetId="1">#REF!</definedName>
    <definedName name="лоор">#REF!</definedName>
    <definedName name="Месяц">#REF!</definedName>
    <definedName name="мрд">'[2]Лист1'!$D$3:$D$4</definedName>
    <definedName name="мрлдт">'[2]Лист1'!$H$3:$H$10</definedName>
    <definedName name="нвгопг">'[2]Лист1'!$D$3:$D$4</definedName>
    <definedName name="нн">'[2]Лист1'!$F$3:$F$5</definedName>
    <definedName name="_xlnm.Print_Area" localSheetId="0">'Исключение'!$B$1:$AH$43</definedName>
    <definedName name="_xlnm.Print_Area" localSheetId="1">'ՏԳՀԾ 2019'!$B$1:$AE$110</definedName>
    <definedName name="ожолдр">'[2]Лист1'!$B$3:$B$17</definedName>
    <definedName name="олеп">'[2]Лист1'!$F$3:$F$5</definedName>
    <definedName name="ОЛПРОРП">'[2]Лист1'!$B$3:$B$17</definedName>
    <definedName name="онаоар">'[2]Лист1'!$D$3:$D$4</definedName>
    <definedName name="пл">'[2]Лист1'!$F$3:$F$5</definedName>
    <definedName name="ПЛПЛИ">'[2]Лист1'!$B$3:$B$17</definedName>
    <definedName name="пол">'[2]Лист1'!$F$3:$F$5</definedName>
    <definedName name="пополпл">'[2]Лист1'!$F$3:$F$5</definedName>
    <definedName name="пощж">'[2]Лист1'!$F$3:$F$5</definedName>
    <definedName name="прдапо">'[2]Лист1'!$D$3:$D$4</definedName>
    <definedName name="прлплпл">'[2]Лист1'!$H$3:$H$10</definedName>
    <definedName name="пссячс">'[2]Лист1'!$H$3:$H$10</definedName>
    <definedName name="псти">'[6]Лист1'!$B$3:$B$17</definedName>
    <definedName name="рлал">'[2]Лист1'!$F$3:$F$5</definedName>
    <definedName name="ррррр">'[2]Лист1'!$D$3:$D$4</definedName>
    <definedName name="ршщх">'[2]Лист1'!$B$3:$B$17</definedName>
    <definedName name="рщх">'[2]Лист1'!$F$3:$F$5</definedName>
    <definedName name="Способ">#REF!</definedName>
    <definedName name="ур">'[2]Лист1'!$B$3:$B$17</definedName>
    <definedName name="урчифы">'[2]Лист1'!$H$3:$H$10</definedName>
    <definedName name="ууууу" localSheetId="0">#REF!</definedName>
    <definedName name="ууууу" localSheetId="1">#REF!</definedName>
    <definedName name="ууууу">#REF!</definedName>
    <definedName name="фуерв">'[2]Лист1'!$B$3:$B$17</definedName>
    <definedName name="фывр">'[2]Лист1'!$F$3:$F$5</definedName>
    <definedName name="цаыпрд">'[2]Лист1'!$H$3:$H$10</definedName>
    <definedName name="цурв">'[2]Лист1'!$B$3:$B$17</definedName>
    <definedName name="чанг" localSheetId="0">#REF!</definedName>
    <definedName name="чанг" localSheetId="1">#REF!</definedName>
    <definedName name="чанг">#REF!</definedName>
    <definedName name="чао">'[2]Лист1'!$F$3:$F$5</definedName>
    <definedName name="чапос" localSheetId="0">#REF!</definedName>
    <definedName name="чапос" localSheetId="1">#REF!</definedName>
    <definedName name="чапос">#REF!</definedName>
    <definedName name="чо" localSheetId="0">#REF!</definedName>
    <definedName name="чо" localSheetId="1">#REF!</definedName>
    <definedName name="чо">#REF!</definedName>
    <definedName name="шджоршд">'[2]Лист1'!$H$3:$H$10</definedName>
    <definedName name="щшш">'[2]Лист1'!$B$3:$B$17</definedName>
    <definedName name="ъщо">'[2]Лист1'!$D$3:$D$4</definedName>
    <definedName name="ъъъъъ">'[2]Лист1'!$F$3:$F$5</definedName>
    <definedName name="ыкер">'[6]Лист1'!$H$3:$H$10</definedName>
    <definedName name="ыпрт">'[6]Лист1'!$D$3:$D$4</definedName>
    <definedName name="ыуныеныы" localSheetId="0">#REF!</definedName>
    <definedName name="ыуныеныы" localSheetId="1">#REF!</definedName>
    <definedName name="ыуныеныы">#REF!</definedName>
    <definedName name="ычноч">'[7]Лист1'!$F$3:$F$5</definedName>
    <definedName name="эжж">'[2]Лист1'!$F$3:$F$5</definedName>
    <definedName name="элжэжэ">'[2]Лист1'!$H$3:$H$10</definedName>
    <definedName name="ююлоо" localSheetId="0">#REF!</definedName>
    <definedName name="ююлоо" localSheetId="1">#REF!</definedName>
    <definedName name="ююлоо">#REF!</definedName>
    <definedName name="яапо" localSheetId="0">#REF!</definedName>
    <definedName name="яапо" localSheetId="1">#REF!</definedName>
    <definedName name="яапо">#REF!</definedName>
    <definedName name="явпо" localSheetId="0">#REF!</definedName>
    <definedName name="явпо" localSheetId="1">#REF!</definedName>
    <definedName name="явпо">#REF!</definedName>
    <definedName name="явпр">'[2]Лист1'!$F$3:$F$5</definedName>
    <definedName name="ЯЧВЕГАП">'[2]Лист1'!$F$3:$F$5</definedName>
    <definedName name="ЯЧПРАО">'[2]Лист1'!$H$3:$H$10</definedName>
    <definedName name="яяяяя">'[2]Лист1'!$H$3:$H$10</definedName>
  </definedNames>
  <calcPr fullCalcOnLoad="1"/>
</workbook>
</file>

<file path=xl/sharedStrings.xml><?xml version="1.0" encoding="utf-8"?>
<sst xmlns="http://schemas.openxmlformats.org/spreadsheetml/2006/main" count="1314" uniqueCount="445">
  <si>
    <t>год</t>
  </si>
  <si>
    <t>(наименование юридического лица)</t>
  </si>
  <si>
    <t xml:space="preserve">Номер лота </t>
  </si>
  <si>
    <t>Источник финансирования</t>
  </si>
  <si>
    <t>Планируемая цена лота (руб. с учетом НДС)</t>
  </si>
  <si>
    <t>Дата официального объявления о начале процедур
(дд.мм.гггг)</t>
  </si>
  <si>
    <t>Планируемый способ закупки</t>
  </si>
  <si>
    <t>Использование электронной торговой площадки b2b.energo</t>
  </si>
  <si>
    <t>Дата начала поставки товаров, выполнения работ, услуг</t>
  </si>
  <si>
    <t>Дата окончания поставки товаров, выполнения работ, услуг</t>
  </si>
  <si>
    <t>Участники процедуры (указываются все потенциальные участники процедуры, для открытых процедур указываются особо значимые участники)</t>
  </si>
  <si>
    <t>Куратор 
(Фамилия И.О.)</t>
  </si>
  <si>
    <t>Технический куратор
(Фамилия И.О.)</t>
  </si>
  <si>
    <t>дата
(дд.мм.гггг)</t>
  </si>
  <si>
    <t>без учета НДС</t>
  </si>
  <si>
    <t>с учетом НДС</t>
  </si>
  <si>
    <t>ИТОГО</t>
  </si>
  <si>
    <t>СОГЛАСОВАНО:</t>
  </si>
  <si>
    <t>Закупка у единственного источника</t>
  </si>
  <si>
    <t>да</t>
  </si>
  <si>
    <t>нет</t>
  </si>
  <si>
    <t>Закупки оборудования ИТ, нетребующего монтажа (ОНМ ИТ)</t>
  </si>
  <si>
    <t>Нерегламентированная закупка</t>
  </si>
  <si>
    <t>Предприятие - организатор закупки</t>
  </si>
  <si>
    <t>Расходы на ремонт</t>
  </si>
  <si>
    <t>Конкурсная комиссия организатора  (1 или 2 уровень, специальная комиссия)</t>
  </si>
  <si>
    <t>Пункт программы ТПиР, Ремонтов, НИР, ТО или Функционального бюджета, в соответствии с которым производится закупка (указывается номер пункта и наименование документа)</t>
  </si>
  <si>
    <t>1 уровень КК</t>
  </si>
  <si>
    <t>КК</t>
  </si>
  <si>
    <t>Планируемая сумма освоения - затраты, на основании планируемого выполнения работ, оказания услуг, поставки товара в соответствующем году:</t>
  </si>
  <si>
    <t>Использование электронной торговой площадки b2b.energo (да/нет)</t>
  </si>
  <si>
    <t>Планируемая сумма финансирования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</si>
  <si>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</si>
  <si>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</si>
  <si>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</si>
  <si>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</si>
  <si>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</si>
  <si>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</si>
  <si>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Реквизиты заказчика</t>
  </si>
  <si>
    <t>к Методическим рекомендациям</t>
  </si>
  <si>
    <t xml:space="preserve"> по исполнению Постановления Правительства</t>
  </si>
  <si>
    <t xml:space="preserve"> Российской Федерации от 17 сентября 2012 г. № 932</t>
  </si>
  <si>
    <t xml:space="preserve">Приложение A </t>
  </si>
  <si>
    <t>ЕИ</t>
  </si>
  <si>
    <t>ЗАО "МЭК"</t>
  </si>
  <si>
    <t>Мхитарян А.М.</t>
  </si>
  <si>
    <t>Саргсян О.А.</t>
  </si>
  <si>
    <t>ОК</t>
  </si>
  <si>
    <t>Нерегл.</t>
  </si>
  <si>
    <t>Пахлеванян В.Р.</t>
  </si>
  <si>
    <t xml:space="preserve">ЗАО ""Юком; Т-Телеком; ЗАО "Hi-Line" </t>
  </si>
  <si>
    <t xml:space="preserve">ЗАО "Джрмугх коюхи"; ЗАО "Ереван-Джур"; ЗАО "Ачн-Джур"; </t>
  </si>
  <si>
    <t>ЗАО "Электрические сети Армении"</t>
  </si>
  <si>
    <t>Ч/П "Давтян"; "Аджи-мек" ;  "Раздан-мэрия"</t>
  </si>
  <si>
    <t>Полиция РА</t>
  </si>
  <si>
    <t>ООО "Бевер Компьютер"; ООО "Online", ООО "Freegate"; ООО "Compass"</t>
  </si>
  <si>
    <t>ГНКО НЦТБ; 
ООО "ТЕГ - испытательный центр технической безопасности"; ООО "ДАМИ - Услуги по тех.безопасности;</t>
  </si>
  <si>
    <t>"Гучо"; "Ноян Тапан; "Карандаш"; "Канцкер";</t>
  </si>
  <si>
    <t>ЗАО "Поликлиника No.8", 
ЗАО "Поликлиника "Нор Ачн";
ЗАО "Поликлиника No.1"; 
ЗАО "Разданский мед.центр"</t>
  </si>
  <si>
    <t>ООО "Автодас"; ООО "Каркомавто";
Ч/П "Каро Резян"'</t>
  </si>
  <si>
    <t>Планируемая цена лота драм РА БЕЗ учета НДС)</t>
  </si>
  <si>
    <t>Планируемая цена лота (руб. БЕЗ учета НДС)
(Возможны изменения курса)</t>
  </si>
  <si>
    <t>Планируемая цена лота  драм РА с учетом НДС</t>
  </si>
  <si>
    <t>Генеральный директор ЗАО "МЭК"</t>
  </si>
  <si>
    <t>ЗАО Международная Энергетическая Корпорация</t>
  </si>
  <si>
    <t>Армения, г. Ереван, ул. Адонца 10 Б</t>
  </si>
  <si>
    <t>00374 10 24 50 99 доб 201</t>
  </si>
  <si>
    <t>Arman Barseghyan &lt;a.barseghyan@mek.am&gt;</t>
  </si>
  <si>
    <t xml:space="preserve">Ч/П "Эдуард Хачатрян"; ООО "Марус Дохолян"; ООО "Том енд Мир"' </t>
  </si>
  <si>
    <t>СОГЛАСОВАНО :</t>
  </si>
  <si>
    <t>телефон +374 10 24 50 99</t>
  </si>
  <si>
    <t>исп.: Арутюнян Лусине</t>
  </si>
  <si>
    <r>
      <t>Установленные способы закупок</t>
    </r>
    <r>
      <rPr>
        <sz val="10"/>
        <rFont val="Times New Roman"/>
        <family val="1"/>
      </rPr>
      <t xml:space="preserve"> 
</t>
    </r>
  </si>
  <si>
    <r>
      <t>Конкурс</t>
    </r>
    <r>
      <rPr>
        <sz val="8"/>
        <rFont val="Times New Roman"/>
        <family val="1"/>
      </rPr>
      <t xml:space="preserve"> (открытый, одноэтапный)</t>
    </r>
  </si>
  <si>
    <r>
      <t xml:space="preserve">Конкурс </t>
    </r>
    <r>
      <rPr>
        <sz val="8"/>
        <rFont val="Times New Roman"/>
        <family val="1"/>
      </rPr>
      <t>(открытый, многоэтапный)</t>
    </r>
  </si>
  <si>
    <r>
      <t xml:space="preserve">Конкурс </t>
    </r>
    <r>
      <rPr>
        <sz val="8"/>
        <rFont val="Times New Roman"/>
        <family val="1"/>
      </rPr>
      <t>(закрытый, одноэтапный)</t>
    </r>
  </si>
  <si>
    <r>
      <t>Конкурс</t>
    </r>
    <r>
      <rPr>
        <sz val="8"/>
        <rFont val="Times New Roman"/>
        <family val="1"/>
      </rPr>
      <t xml:space="preserve"> (закрытый, многоэтапный)</t>
    </r>
  </si>
  <si>
    <r>
      <t>Запрос предложений</t>
    </r>
    <r>
      <rPr>
        <sz val="8"/>
        <rFont val="Times New Roman"/>
        <family val="1"/>
      </rPr>
      <t xml:space="preserve"> (открытый, одноэтапный)</t>
    </r>
  </si>
  <si>
    <r>
      <t>Запрос предложений</t>
    </r>
    <r>
      <rPr>
        <sz val="8"/>
        <rFont val="Times New Roman"/>
        <family val="1"/>
      </rPr>
      <t xml:space="preserve"> (открытый, многоэтапный)</t>
    </r>
  </si>
  <si>
    <t>Заместитель ген.директора ЗАО "МЭК" по экономике и финансам</t>
  </si>
  <si>
    <t xml:space="preserve">без учета НДС </t>
  </si>
  <si>
    <t>(руб.)</t>
  </si>
  <si>
    <t>Планируемая сумма освоения  в планируем.году</t>
  </si>
  <si>
    <t>(драм РА)</t>
  </si>
  <si>
    <t xml:space="preserve">с учетом НДС </t>
  </si>
  <si>
    <t>Планируемая сумма финансирования
в планируемом году</t>
  </si>
  <si>
    <t>(драмРА)</t>
  </si>
  <si>
    <t>Наименование закупаемой продукции (предмет договора)</t>
  </si>
  <si>
    <t>Заместитель ген. директора, Главный инженер ЗАО "МЭК"</t>
  </si>
  <si>
    <t xml:space="preserve">ЗАО "Электрические сети Армени"           </t>
  </si>
  <si>
    <t>ООО “ЭЙ ТИ ЭМ ЭС СОЛЮШНС”;
 ООО "PWC", ЗАО "Grand Thornton"</t>
  </si>
  <si>
    <t>ЗАО "Арментел"; "U-com"; ЗАО "Viva cell-mts"</t>
  </si>
  <si>
    <t>ООО "Эй-И-Джин-сервис"; ЗАО "АрмРосгазпром"</t>
  </si>
  <si>
    <t>"Росгосстрах"; "Наири иншуранс"; "Инго-Армения"; "Resso"</t>
  </si>
  <si>
    <t xml:space="preserve"> ООО "Энергоналадка"; "Армэнергоналадка" ОАО "Энергоремонт" 
</t>
  </si>
  <si>
    <t>Заместитель ген.директора ЗАО "МЭК" по  закупкам</t>
  </si>
  <si>
    <t>ОАО "Энергоремонт"; Ч/П Марус Дохолян; ЗАО "Энергоремгарант";</t>
  </si>
  <si>
    <t xml:space="preserve">ООО "Авангард Моторс"; ООО "Автодас";           ООО "Давид-Самс" </t>
  </si>
  <si>
    <t>ООО "Кареноил",        ООО "Арман мек ойл"; ООО "Накойл"</t>
  </si>
  <si>
    <t xml:space="preserve">ООО "Автошем";          ООО "Мец Анив";        ООО "Росава" </t>
  </si>
  <si>
    <t>ООО "Анаит МЕК";     ООО "Артур Миракян"; ООО "Элуш"</t>
  </si>
  <si>
    <t xml:space="preserve">Ч/П "Лида Амбарцумян"; ООО "Вачаган Оганнесян "; ООО "Арман Ераник"' </t>
  </si>
  <si>
    <t>___________Недотко В.В.</t>
  </si>
  <si>
    <t xml:space="preserve">ООО "ФЛЕШ",             ООО "РАН-ОЙЛ",       ООО "CPS";                </t>
  </si>
  <si>
    <t xml:space="preserve">ООО "Шен";   ООО "Микс"; ЧП "Владимир Худоян"                            </t>
  </si>
  <si>
    <t>ООО "Идеал"; ООО"Керамика"; ООО Рэнд Б Комфорт"</t>
  </si>
  <si>
    <t>ООО "Мецн Овнан"; ООО "Наири ДТК"; ИП "Алексанян"</t>
  </si>
  <si>
    <t>320 пар</t>
  </si>
  <si>
    <t>OK</t>
  </si>
  <si>
    <t>ООО "Расси"; ООО "Том енд мир"; ООО "Воскеакр"</t>
  </si>
  <si>
    <t>Член Правления - первый заместитель генерального директора - главный инженер ПАО "РусГидро"</t>
  </si>
  <si>
    <t>Заместитель директора Департамента по экономике и инвестициям ПАО "РусГидро"</t>
  </si>
  <si>
    <t xml:space="preserve">Директор Департамента экономического планирования, инвестиционных программ и контроллинга ПАО "РусГидро" </t>
  </si>
  <si>
    <t>Директор Департамента закупок, маркетинга и ценообразования ПАО "РусГидро"</t>
  </si>
  <si>
    <t>_____________Григорян А.Р.</t>
  </si>
  <si>
    <t>___________Саргсян О.А.</t>
  </si>
  <si>
    <t>_________ Мхитарян А.М.</t>
  </si>
  <si>
    <t>__________ Барсегян А.Б.</t>
  </si>
  <si>
    <t>______________Богуш Б.Б.</t>
  </si>
  <si>
    <t>_________ Торопов Д.В.</t>
  </si>
  <si>
    <t>ЗАО "К-Телеком" ВиваСелл МТС</t>
  </si>
  <si>
    <t>ЗАО "Арарат-цемент"; ЗАО "Мика Цемент", ООО "Идеал"</t>
  </si>
  <si>
    <t>ООО "Айрапетян и друзья";      ООО "Артур Акимян"; ООО "Эра"</t>
  </si>
  <si>
    <t>ООО "Имани Олдинг";  ООО "Дад Груп"; ЗАО "Энергоремгарант"</t>
  </si>
  <si>
    <t>ООО "Имани Олдинг";  ООО "Арпи Турбо; ЗАО "Энергоремгарант"</t>
  </si>
  <si>
    <t>ООО "РемГруп";  ООО "Зенон"; ОАО "Арпа Севан"</t>
  </si>
  <si>
    <t>Себестоимость</t>
  </si>
  <si>
    <t>Ч/П Арсен Оганесян; Ч/П Лида Амбарцумян; ООО "Грашк Айги"</t>
  </si>
  <si>
    <t>1-Конс-2018-МЭК</t>
  </si>
  <si>
    <t>01.02.2018</t>
  </si>
  <si>
    <t>________________ 2018 г.</t>
  </si>
  <si>
    <t>___ ________________ 2018 г.</t>
  </si>
  <si>
    <t>_________________ 2018 г.</t>
  </si>
  <si>
    <t>_______________ 2018 г.</t>
  </si>
  <si>
    <t>________________ 2018г.</t>
  </si>
  <si>
    <t>______________ 2018 г.</t>
  </si>
  <si>
    <t>ДО ПАО "РусГидро" - "      ЗАО Международная Энергетическая Корпорация"</t>
  </si>
  <si>
    <t xml:space="preserve"> на 20188год</t>
  </si>
  <si>
    <t>___________Хмарин В.В</t>
  </si>
  <si>
    <t xml:space="preserve">Планируемая сумма освоения в году следующем за планируемым </t>
  </si>
  <si>
    <t>Планируемая сумма  финансирования в году следующем за планируемым</t>
  </si>
  <si>
    <t>Ч/П “Марус Дохолян”; ООО “Ланка”; ООО “Хилко”</t>
  </si>
  <si>
    <t xml:space="preserve">Ч/П "Эдуард Хачатрян"; ООО "Воске Гагат"; Ч/П Рузанна Оганнесян </t>
  </si>
  <si>
    <t>12.03.2018</t>
  </si>
  <si>
    <t>5-Ремонт-2018-МЭК</t>
  </si>
  <si>
    <t>6-Ремонт-2018-МЭК</t>
  </si>
  <si>
    <t>01.05.2018</t>
  </si>
  <si>
    <t>01.10.2018</t>
  </si>
  <si>
    <t>01.11.2018</t>
  </si>
  <si>
    <t>ЗАЯВКА № 1 на исключение лотов</t>
  </si>
  <si>
    <t>10.10.2018</t>
  </si>
  <si>
    <t>Ремонт гидроурбины N4 Аргел ГЭС</t>
  </si>
  <si>
    <t xml:space="preserve">АСБП-2018-2022-Рем-A.2.           ПР-2017-2022-1.3.12_2018  </t>
  </si>
  <si>
    <t xml:space="preserve">Ремонт гидромеханического оборудования Аргел ГЭС </t>
  </si>
  <si>
    <t>20.02.2018</t>
  </si>
  <si>
    <t>АСБП-2018-2022-Рем-A.2.           ПР-2017-2022-1.3.8_2018</t>
  </si>
  <si>
    <t>Ремонт гидроагрегата N5 Канакер ГЭС</t>
  </si>
  <si>
    <t>13-Ремонт-2018-МЭК</t>
  </si>
  <si>
    <t xml:space="preserve">АСБП-2018-2022-Рем-A.2.           ПР-2017-2022-1.5.12_2018  </t>
  </si>
  <si>
    <t>Багдасарян Г.А.</t>
  </si>
  <si>
    <t>Багдасарян Г.А..</t>
  </si>
  <si>
    <t>30.12.2020</t>
  </si>
  <si>
    <t>31.12.2019</t>
  </si>
  <si>
    <t>15.01.2019</t>
  </si>
  <si>
    <t>16.07.2019</t>
  </si>
  <si>
    <t>01.02.2019</t>
  </si>
  <si>
    <t>08.01.2019</t>
  </si>
  <si>
    <t>22.01.2019</t>
  </si>
  <si>
    <t>25.01.2019</t>
  </si>
  <si>
    <t>01.04.2019</t>
  </si>
  <si>
    <t>01.07.2019</t>
  </si>
  <si>
    <t>01.03.2019</t>
  </si>
  <si>
    <t>01.06.2019</t>
  </si>
  <si>
    <t>01.09.2019</t>
  </si>
  <si>
    <t>01.10.2019</t>
  </si>
  <si>
    <t>ООО "Хилко";  ООО "Акар" ООО "3Д Армения"</t>
  </si>
  <si>
    <t>Ч/П Рузанна Оганнисян”; ООО “Вишка”; ООО "Воске гагат"</t>
  </si>
  <si>
    <t>ООО "Р. Мелконян и друзья", ООО "Бутан"; ООО "Мга уотерс"</t>
  </si>
  <si>
    <t>ИП "Норик Акобджанян";                ООО "Метекс";                   ООО "Аранцк"</t>
  </si>
  <si>
    <t>ООО "Идеал"; ООО "Шен"; ООО Рэнд Б Комфорт"</t>
  </si>
  <si>
    <t>ООО "Идеал"; ООО "Карм Пласт"; ООО Рэнд Б Комфорт"</t>
  </si>
  <si>
    <t>ООО "Изоруф", ООО "Том енд Мир";  ООО "Мастер Рубероид"</t>
  </si>
  <si>
    <t>1-ОД-2019-МЭК</t>
  </si>
  <si>
    <t>1-ТПиР-2019-МЭК</t>
  </si>
  <si>
    <t>2-ТПиР-2019-МЭК</t>
  </si>
  <si>
    <t>3-ТПиР-2019-МЭК</t>
  </si>
  <si>
    <t>4-ТПиР-2019-МЭК</t>
  </si>
  <si>
    <t>5-ТПиР-2019-МЭК</t>
  </si>
  <si>
    <t>6-ТПиР-2019-МЭК</t>
  </si>
  <si>
    <t>1-Эксп-2019-МЭК</t>
  </si>
  <si>
    <t>2-Эксп-2019-МЭК</t>
  </si>
  <si>
    <t>3-Эксп-2019-МЭК</t>
  </si>
  <si>
    <t>4-Эксп-2019-МЭК</t>
  </si>
  <si>
    <t>5-Эксп-2019-МЭК</t>
  </si>
  <si>
    <t>1-Ремонт-2019-МЭК</t>
  </si>
  <si>
    <t>25.04.2019</t>
  </si>
  <si>
    <t>01.08.2019</t>
  </si>
  <si>
    <t>10.01.2019</t>
  </si>
  <si>
    <t>01.05.2019</t>
  </si>
  <si>
    <t>01.12.2019</t>
  </si>
  <si>
    <t>2-Ремонт-2019-МЭК</t>
  </si>
  <si>
    <t>6-Ремонт-2019-МЭК</t>
  </si>
  <si>
    <t>8-Ремонт-2019-МЭК</t>
  </si>
  <si>
    <t>10-Ремонт-2019-МЭК</t>
  </si>
  <si>
    <t>11-Ремонт-2019-МЭК</t>
  </si>
  <si>
    <t>12-Ремонт-2019-МЭК</t>
  </si>
  <si>
    <t>13-Ремонт-2019-МЭК</t>
  </si>
  <si>
    <t>14-Ремонт-2019-МЭК</t>
  </si>
  <si>
    <t>15-Ремонт-2019-МЭК</t>
  </si>
  <si>
    <t>17-Ремонт-2019-МЭК</t>
  </si>
  <si>
    <t>20-Ремонт-2019-МЭК</t>
  </si>
  <si>
    <t>21-Ремонт-2019-МЭК</t>
  </si>
  <si>
    <t>22-Ремонт-2019-МЭК</t>
  </si>
  <si>
    <t>24-Ремонт-2019-МЭК</t>
  </si>
  <si>
    <t>25-Ремонт-2019-МЭК</t>
  </si>
  <si>
    <t>26-Ремонт-2019-МЭК</t>
  </si>
  <si>
    <t>6-Эксп-2019-МЭК</t>
  </si>
  <si>
    <t>1-НФ-2019-МЭК</t>
  </si>
  <si>
    <t>2-НФ-2019-МЭК</t>
  </si>
  <si>
    <t>3-НФ-2019-МЭК</t>
  </si>
  <si>
    <t>4-НФ-2019-МЭК</t>
  </si>
  <si>
    <t>5-НФ-2019-МЭК</t>
  </si>
  <si>
    <t>6-НФ-2019-МЭК</t>
  </si>
  <si>
    <t>7-НФ-2019-МЭК</t>
  </si>
  <si>
    <t>8-НФ-2019-МЭК</t>
  </si>
  <si>
    <t>10-НФ-2019-МЭК</t>
  </si>
  <si>
    <t>11-НФ-2019-МЭК</t>
  </si>
  <si>
    <t>13-НФ-2019-МЭК</t>
  </si>
  <si>
    <t>14-НФ-2019-МЭК</t>
  </si>
  <si>
    <t>15-НФ-2019-МЭК</t>
  </si>
  <si>
    <t>16-НФ-2019-МЭК</t>
  </si>
  <si>
    <t>17-НФ-2019-МЭК</t>
  </si>
  <si>
    <t>18-НФ-2019-МЭК</t>
  </si>
  <si>
    <t>19-НФ-2019-МЭК</t>
  </si>
  <si>
    <t>9-НФ-2019-МЭК</t>
  </si>
  <si>
    <t>12-НФ-2019-МЭК</t>
  </si>
  <si>
    <t>1-Страх-2019-МЭК</t>
  </si>
  <si>
    <t>2-Страх-2019-МЭК</t>
  </si>
  <si>
    <t>3-Страх-2019-МЭК</t>
  </si>
  <si>
    <t>1-АДМ-2019-МЭК</t>
  </si>
  <si>
    <t>2-АДМ-2019-МЭК</t>
  </si>
  <si>
    <t>3-АДМ-2019-МЭК</t>
  </si>
  <si>
    <t>4-АДМ-2019-МЭК</t>
  </si>
  <si>
    <t>5-АДМ-2019-МЭК</t>
  </si>
  <si>
    <t>16.04.2019</t>
  </si>
  <si>
    <t>15.02.2019</t>
  </si>
  <si>
    <t>15.07.2019</t>
  </si>
  <si>
    <t>01.01.2019</t>
  </si>
  <si>
    <t>АСБП-2019-2023-Смета Затрат-Эл.-1.2</t>
  </si>
  <si>
    <t>АСБП-2019-2023-Рем-A.1.3_Смета Затрат-Эл_1.5.7+1.5.2</t>
  </si>
  <si>
    <t>АСБП-2019-2023-Смета Затрат-ЭЛ.-1.5.7</t>
  </si>
  <si>
    <t>АСБП-2019-2023-Смета Затрат-Эл.-7.2.15-Расш.-12</t>
  </si>
  <si>
    <t>АСБП-2019-2023-Смета Затрат-Эл.-7.2.1</t>
  </si>
  <si>
    <t>АСБП-2019-2023-Смета Затрат-Эл.-7.2.2</t>
  </si>
  <si>
    <t>АСБП-2019-2023-Смета Затрат-Эл.-7.2.5</t>
  </si>
  <si>
    <t>АСБП-2019-2023-Смета Затрат-Эл.-7.2.8</t>
  </si>
  <si>
    <t>АСБП-2019-2023-Смета Затрат-Эл.-7.2.15-расш-1</t>
  </si>
  <si>
    <t>АСБП-2019-2023-Смета Затрат-Эл.-7.10</t>
  </si>
  <si>
    <t>АСБП-2019-2023-Смета Затра-Эл.-7.6</t>
  </si>
  <si>
    <t>АСБП-2019-2023-Смета Затрат-Эл.-1.5.1+1.5.7</t>
  </si>
  <si>
    <t>АСБП-2019-2023-Смета Затрат-Эл-2.5</t>
  </si>
  <si>
    <t>АСБП-2019-2023-Рем-A.2.           ПР-2018-2023-6.2.2_2019</t>
  </si>
  <si>
    <t xml:space="preserve">АСБП-2019-2023-Рем-A.2.           ПР-2018-2023-6.3.1_2019  </t>
  </si>
  <si>
    <t>3-Ремонт-2019-МЭК</t>
  </si>
  <si>
    <t>ОАО "ТНК-ВР"; ЗАО "Роснефть"; ПАО "Лукойл"; ПАО "Газпром нефть"</t>
  </si>
  <si>
    <t>Запрос предложений (ОК-одноэтапный)</t>
  </si>
  <si>
    <t>30-МТР-Ремонт-2019-МЭК</t>
  </si>
  <si>
    <t>31-МТР-Ремонт-2019-МЭК</t>
  </si>
  <si>
    <t>32-МТР-Ремонт-2019-МЭК</t>
  </si>
  <si>
    <t>33-МТР-Ремонт-2019-МЭК</t>
  </si>
  <si>
    <t>34-МТР-Ремонт-2019-МЭК</t>
  </si>
  <si>
    <t>35-МТР-Ремонт-2019-МЭК</t>
  </si>
  <si>
    <t>36-МТР-Ремонт-2019-МЭК</t>
  </si>
  <si>
    <t>37-МТР-Ремонт-2019-МЭК</t>
  </si>
  <si>
    <t>38-МТР-Ремонт-2019-МЭК</t>
  </si>
  <si>
    <t>39-МТР-Ремонт-2019-МЭК</t>
  </si>
  <si>
    <t>40-МТР-Ремонт-2019-МЭК</t>
  </si>
  <si>
    <t>41-МТР-Ремонт-2019-МЭК</t>
  </si>
  <si>
    <t>42-МТР-Ремонт-2019-МЭК</t>
  </si>
  <si>
    <t>43-МТР-Ремонт-2019-МЭК</t>
  </si>
  <si>
    <t>44-МТР-Ремонт-2019-МЭК</t>
  </si>
  <si>
    <t>45-МТР-Ремонт-2019-МЭК</t>
  </si>
  <si>
    <t>46-МТР-Ремонт-2019-МЭК</t>
  </si>
  <si>
    <t>47-МТР-Ремонт-2019-МЭК</t>
  </si>
  <si>
    <t>48-МТР-Ремонт-2019-МЭК</t>
  </si>
  <si>
    <t>49-МТР-Ремонт-2019-МЭК</t>
  </si>
  <si>
    <t>50-МТР-Ремонт-2019-МЭК</t>
  </si>
  <si>
    <t>28-Ремонт-2019-МЭК</t>
  </si>
  <si>
    <t>29-Ремонт-2019-МЭК</t>
  </si>
  <si>
    <t>51-МТР-Ремонт-2019-МЭК</t>
  </si>
  <si>
    <t>АСБП-2019-2023-ИП-8.1.1.12 ПП- 2018-2023, прил. 4, п. 12.2.1.3_2019</t>
  </si>
  <si>
    <t>АСБП-2019-2023-ИП-8.1.1.12 ПП- 2018-2023, прил. 4, п.5_2019</t>
  </si>
  <si>
    <t>АСБП-2019-2023-ИП-8.1.1.12 ПП- 2018-2023, прил. 4, п. 12.5._2019</t>
  </si>
  <si>
    <t>АСБП-2019-2023-ИП-8.1.1.12 ПП- 2018-2023, прил. 4, п. 12.2.1.16-12.2.1.21_2019</t>
  </si>
  <si>
    <t>АСБП-2019-2023-ИП-8.1.1.12 ПП- 2018-2023, прил. 4, п. 12.2.1.2_2019</t>
  </si>
  <si>
    <t>АСБП-2019-2023-ИП-8.1.1.12 ПП- 2018-2023, прил. 4, п. 12.2.1.5-12.2.1.15_2019</t>
  </si>
  <si>
    <t xml:space="preserve">АСБП-2019-2023-Рем-A.2.           ПР-2018-2023-1.1.4_2019  </t>
  </si>
  <si>
    <t xml:space="preserve">АСБП-2019-2023-Рем-A.2.           ПР-2018-2023-1.1.25_2019  </t>
  </si>
  <si>
    <t xml:space="preserve">АСБП-2019-2023-Рем-A.2.           ПР-2018-2023-1.2.1_  1.2.9_2019     </t>
  </si>
  <si>
    <t xml:space="preserve">АСБП-2019-2023-Рем-A.2.           ПР-2018-2023-1.3.52_2019  </t>
  </si>
  <si>
    <t xml:space="preserve">АСБП-2019-2023-Рем-A.2.           ПР-2018-2023-1.4.10_2019  </t>
  </si>
  <si>
    <t xml:space="preserve">АСБП-2018-2022-Рем-A.2.           ПР-2018-2023-2.4.1-2.4.4_2018  </t>
  </si>
  <si>
    <t xml:space="preserve">АСБП-2019-2023-Рем-A.2.           ПР-2018-2023-1.4.7_2019  </t>
  </si>
  <si>
    <t xml:space="preserve">АСБП-2019-2023-Рем-A.2.           ПР-2018-2023-2.3.13_2019  </t>
  </si>
  <si>
    <t xml:space="preserve">АСБП-2019-2023-Рем-A.2.           ПР-2018-2023-6.3.3_2019  </t>
  </si>
  <si>
    <t xml:space="preserve">АСБП-2019-2023-Рем-A.2.           ПР-2018-2023-6.3.19_2019  </t>
  </si>
  <si>
    <t>АСБП-2019-2023-Рем-A.2.           ПР-2018-2023-6.4.13_2019</t>
  </si>
  <si>
    <t xml:space="preserve">АСБП-2019-2023-Рем-A.2.           ПР-2018-2023-2.5.1-2.5.10_2019  </t>
  </si>
  <si>
    <t xml:space="preserve">АСБП-2019-2023-Рем-A.2.           ПР-2018-2023-1.5.6_2019  </t>
  </si>
  <si>
    <t xml:space="preserve">АСБП-2019-2023-Рем-A.2.           ПР-2018-2023-2.6.1-2.6.5_2.7.1_2019  </t>
  </si>
  <si>
    <t xml:space="preserve">АСБП-2019-2023-Рем-A.2.           ПР-2018-2023-1.6.10_1.7.2_2019  </t>
  </si>
  <si>
    <t>АСБП-2019-2023-Рем-A.2.           ПР-2018-2023-7.10.2_2019</t>
  </si>
  <si>
    <t>27-Ремонт-2019-МЭК</t>
  </si>
  <si>
    <t>20-НФ-2019-МЭК</t>
  </si>
  <si>
    <t>21-НФ-2019-МЭК</t>
  </si>
  <si>
    <t>АСБП-2019-2023-Смета Затрат-Эл.7.2.15</t>
  </si>
  <si>
    <t>22-НФ-2019-МЭК</t>
  </si>
  <si>
    <t>АСБП-2019-2023-Смета Затрат-Эл.7.2.4</t>
  </si>
  <si>
    <t>31.12.2020</t>
  </si>
  <si>
    <t>АСБП-2019-2023-Рем-A.2.           ПР-2018-2023-6.5.1_2019</t>
  </si>
  <si>
    <t xml:space="preserve"> ООО “Си-Ар-Си Звезда”</t>
  </si>
  <si>
    <t>ООО "Бевер Компьютер"</t>
  </si>
  <si>
    <t>ООО “Воске Еразнер”; ООО “Еревани Гршедж”; ООО "Фарвекс"</t>
  </si>
  <si>
    <t>ЗАО "Ардшинбанк"</t>
  </si>
  <si>
    <t>'Ди Эйч Эл Армения", ЗАО "Айпост"</t>
  </si>
  <si>
    <t>52-Ремонт-2019-МЭК</t>
  </si>
  <si>
    <t>ООО "Анаит Мек", ООО "Ви. А.Эл.Эм.Эл", ООО "Элит Пром"</t>
  </si>
  <si>
    <t>АСБП-2019-2023-Рем-A.2.  __ПР-2018-2023-1.1.37+1.2.36+1.3.51+1.4.4+1.5.17+1.6.12+1.7.4</t>
  </si>
  <si>
    <t xml:space="preserve">АСБП-2019-2023-Рем-A.2.  _ПР-2018-2023-1.1.37+1.2.36+1.3.51+1.4.4+1.5.17+1.6.12+1.7.4   </t>
  </si>
  <si>
    <t>АСБП-2019-2023-Рем-A.2.  _Смета Затрат- Эл_7.2.15.0</t>
  </si>
  <si>
    <t>Барсегян А.Б.</t>
  </si>
  <si>
    <t xml:space="preserve">Номер лота                       Լոտի համարը </t>
  </si>
  <si>
    <t>Планируемая цена лота драм РА БЕЗ учета НДС)                                      Լոտի պլանավորված արժեքը ՀՀ դրամ առանց ԱԱՀ</t>
  </si>
  <si>
    <t>Планируемый способ закупки  Գնման ընթացակարգի պլանավորման եղանակ</t>
  </si>
  <si>
    <t xml:space="preserve">дата
(дд.мм.гггг) ամսաթիվ (օր/ամիս/տարի) </t>
  </si>
  <si>
    <t>год/ տարեթիվ</t>
  </si>
  <si>
    <t>Дата окончания поставки товаров, выполнения работ, услуг                        Ապրանքների մատակարարման, աշխատանքների և ծառայությունների կատարման ժամկետի ավարտ</t>
  </si>
  <si>
    <t>ИТОГО / Ընդամենը</t>
  </si>
  <si>
    <t>Расходы на ТПиР                                                                                                                                                                                                                                                                              ՏՎևՎ ծախսեր</t>
  </si>
  <si>
    <t>Оборудование для производственных целей: насосы/   Սարքավորումներ արտադրության նպատակներով,պոմպեր</t>
  </si>
  <si>
    <t>Оборудование для производственных целей: двигатели/Սարքավորումներ արտադրության նպատակներով, շարժիչներ</t>
  </si>
  <si>
    <t>Противопожарное оборудование/Հակահրդեհային սարքավորում</t>
  </si>
  <si>
    <t xml:space="preserve">Система безопасности:
Камеры, DVR, HDD/Անվտանգության համակարգ:
տեսախցիկներ, DVR, HDD
</t>
  </si>
  <si>
    <t>Оргтехника/
Գրասենյակային տեխնիկա</t>
  </si>
  <si>
    <t>ИТОГО/ Ընդամենը</t>
  </si>
  <si>
    <t>Расходы на консалтинговые услуги/Խորհրդատվական ծառայությունների ծախսեր</t>
  </si>
  <si>
    <t>Наименование закупаемой продукции (предмет договора) Գնվող արտադրանքի անվանումը (պայմանագրի առարկան)</t>
  </si>
  <si>
    <t>Ремонт гидромеханического оборудования Арзни ГЭС/Արզնի ՀԷԿ-ի հիդրոմեհանիկական սարքավորման նորոգում</t>
  </si>
  <si>
    <t>Ремонт электротехнического оборудования Канакер ГЭС/Քանաքեռ ՀԷԿ-ի Էլեկտրատեհնիկական սարքավորման նորոգում</t>
  </si>
  <si>
    <t>Ремонт гидромеханического оборудования Канакер ГЭС/Քանաքեռ ՀԷԿ-ի հիդրոմեհանիկական սարքավորման նորոգում</t>
  </si>
  <si>
    <t xml:space="preserve">Ремонт зданий и прочих сооружений филиала "Эксплуатация ГЭС"/ "ՀԷԿ-րի շահագործում" մասնաճյուղի շենքերի և այլ շինությունների նորոգում </t>
  </si>
  <si>
    <t>Ремонт деталей в заводских условиях/ Դետալների նորոգում գործարանային պայմաններում</t>
  </si>
  <si>
    <t>Услуги сторонних организаций по  виброналадке и восстановлению надписей и техобслуживанию, ОТ и ТБ/ ՏԱ և ԱՏ -ի կողմնակի  կազմակերպությունների ծառայություններ կապված թրթռակարգաբերման, գրառումների վերականգման և տեխսպասարկման  հետ</t>
  </si>
  <si>
    <r>
      <t>Приобретени</t>
    </r>
    <r>
      <rPr>
        <sz val="12"/>
        <rFont val="Times New Roman"/>
        <family val="1"/>
      </rPr>
      <t>е электротехнических приборов: штепсели, розетки, провод 2 x 2.5 мм, провод 4 x 2.5 мм / Էլեկտրոտեխնիկական մասերի ձեռքբերում` վարդակ, կցորդիչ, լար 2 x 2.5 մմ,  լար 4 x 2.5 մմ</t>
    </r>
  </si>
  <si>
    <t>Приобретение гвоздей, шурупа, поковок/ Մեխերի, պտուտակների, կեղծակների ձեռքբերում</t>
  </si>
  <si>
    <t>Приобретение силикона, олифы, пудры алюминевой, растворителя, эмульсии / Սիլիկոնի,  օլիֆի, ալյումնե փոշու, լուծիչի, էմուլսիայի ձեռքբերում</t>
  </si>
  <si>
    <t>Приoбретение уплотнительных резин / Խտացված ռետինի ձեռքբերում</t>
  </si>
  <si>
    <t xml:space="preserve">Приобретение металлопластовых окон и дверей, стекол / Մետալոպլաստե դռների, պատուհանների և ապակու ձեռքբերում </t>
  </si>
  <si>
    <t>Приобретение сжатого газа / Սեղմված գազի ձեռքբերում</t>
  </si>
  <si>
    <t>Приобретение цемента / Ցեմենտի ձեռքբերում</t>
  </si>
  <si>
    <t>Закупка трансформаторного масла 
(4 тонн). Закупка турбинного масла (26 тонн) / Տրանսֆորմատորային յուղի ձեռքբերում և (4 տ) և տուրբինային յուղի ձեռքբերում (26 տ)</t>
  </si>
  <si>
    <t>Ремонт кранового оборудования МЭК / ՄԷԿ-ի կռունկային սարքավորման նորոգում</t>
  </si>
  <si>
    <t xml:space="preserve">Расходы на эксплуатацию оборудования, ЗиС/ՇևԿ, սարքավորումների շահագործման ծախսեր    </t>
  </si>
  <si>
    <t>Приобретение кабелей, обмоточных проводов и изоляционных материалов /Մալուխների, ոլորուն լարերի և մեկուսիչ նյութերի ձեռքբերում</t>
  </si>
  <si>
    <t>Приобретение масляных красок, антикорозийных красок, эмали, лака, гипсонита, лакокрасок / Յուղաներկերի, հակակորոզիոն ներկերի, էմալի, լաքի, գիպսոնիտի և լաքաներկի ձեռքբերում</t>
  </si>
  <si>
    <t>Приобретение рабочей одежды / Աշխատանքային համազգեստի ձեռքբերում</t>
  </si>
  <si>
    <t>Прочие нефункциональные расходы/    Այլ ոչ ֆունկցիոնալ ծախսեր</t>
  </si>
  <si>
    <t>Услуги  интернета / Ինտերնետային ծառայություններ</t>
  </si>
  <si>
    <t>Услуги  фиксированной связи / Ֆիքսոած կապի ծառայություններ</t>
  </si>
  <si>
    <t>Услуги междугородной телефонной связи / Միջազգային հեռախոսակապի ծառայություններ</t>
  </si>
  <si>
    <t>Услуги  сотовой связи и регистрации домейна / Բջջային հեռախոսակապի ծառայություններ և դոմեյնի գրանցում</t>
  </si>
  <si>
    <t>Услуги водоснабжения / Ջրամատակարարման ծառայություններ</t>
  </si>
  <si>
    <t>Услуги газоснабжения и технического обслуживания газовой системы / Գազի մատակարարման և գազային համակարգի տեխնիկական սպասարկման ծառայություններ</t>
  </si>
  <si>
    <t>Дератизация / Վարակազերծում</t>
  </si>
  <si>
    <t>Вывоз мусора / Աղբահանում</t>
  </si>
  <si>
    <t>Аудиторские услуги  / Աուդիտորական ծառայություններ</t>
  </si>
  <si>
    <t>Услуги  обслуживания оргтехники / Գրասենյակային սարքվորումների սպասարկման  ծառայություններ</t>
  </si>
  <si>
    <t xml:space="preserve">Экспертиза технической  безопасности опасных производственных обьектов / Վտանգավոր արտադրական օբյեկտների  տեխնիկական անվտանգության փորձաքննություն </t>
  </si>
  <si>
    <t xml:space="preserve">Приобретение канцелярских принадлежностей, бланки, визитки / Գրենական պիտույքների, բլանկների, այցեքարտերի ձեռքբերում </t>
  </si>
  <si>
    <t>Медицинские услуги по обследованию производственного  персонала / Արտադրական աշխատակազմի հետազոտման բժշկական ծառայություններ</t>
  </si>
  <si>
    <t>Ремонт и техническое обслуживание автомашин (ряд договоров) / Ավտոմեքենաների տեխնիկական  սպասարկում և  նորոգում (պայմանագրեր)</t>
  </si>
  <si>
    <t>Гидрометереологические услуги / Հիդրոօդերևութաբանական ծառայություններ</t>
  </si>
  <si>
    <t>Хозяйственные расходы  / Տնետսական ծախսեր</t>
  </si>
  <si>
    <t>Технический осмотр автомашин и фикс.платежи /  / Ավտոմեքենաների տեխնիկական  հետազոտում և ֆիքսված վճարներ</t>
  </si>
  <si>
    <t>СМИ, тех. Литература, почтовые услуги/ Լրատվություն, տեխ. գրականություն, փոստային ծառայություններ</t>
  </si>
  <si>
    <t>Расходы по страхованию / Ապահովագրական ծախսեր</t>
  </si>
  <si>
    <t xml:space="preserve">Обязательное страхование ответственности, возникшей от пользования автотранспортными средствами (ОСАГО) /  Ավտոտրանսպորտային միջոցների օգտագործումից բխող պատասխանատվության պարտադիր ապահովագրություն </t>
  </si>
  <si>
    <t>Добровольное медицинское страхование / Կամավոր բժշկական ապահովագրություն</t>
  </si>
  <si>
    <t>Административно-хозяйственные расходы / Ադմինիստրատրվ տնտեսական ծախսեր</t>
  </si>
  <si>
    <t>Поставка ГСМ/Վառելիքի մատակարարում</t>
  </si>
  <si>
    <t>Техническое обслуживание автомашин  (ряд договоров)/ Ավտոմեքենաների տեխնիկական սպասարկում (պայմանագրեր)</t>
  </si>
  <si>
    <t>Поставка  масел и смазочных материалов  для автотранспортных средств/  Ավտոտրանսպորտային միջոցների յուղերի և քսանյութերի մատակարարում</t>
  </si>
  <si>
    <t>Поставка покрышек/Անվադողերի մատակարարում</t>
  </si>
  <si>
    <t>Поставка аккумуляторов/ Մարտկոցների մատակարարում</t>
  </si>
  <si>
    <t>Ремонт напорного трубопровода Арзни ГЭС/Արզնի ՀԷԿ-ի ճնշումային խողովակաշարի նորոգում</t>
  </si>
  <si>
    <t>Расходы по основной деятельности, связанной с реализацией э/э и мощности                                                                                                                                                                                                                                                                    Հիմնական գործունեության ծախսեր, կապված էէ և հզորության իրացման հետ</t>
  </si>
  <si>
    <t>Покупка электроэнергии (мощность) с оптового рынка / Էլեկտրաէներգիայի գնում  (հզորություն) մեծածախ շուկայից</t>
  </si>
  <si>
    <t>Закупки оборудования, нетребующего монтажа (ОНМ) / Մոնտաժ չպահանջող սարքավորումների գնում (ՍՉՄ)</t>
  </si>
  <si>
    <t>Контрольно-измерит. оборудование: счетчики, кенотрон, мегаомметр, микроомметр, осциллограф,тестер, кавитометр, тепловизор/ Հսկող և չափող սարքավորումներ՝ էլ. հաշվիչ, կենոտրոն, մեգօմաչափ, մանրաչափ, օսցիլոգրաֆ, տեստեր, կավիտոմետր, ջերմացույց</t>
  </si>
  <si>
    <t>Расходы на ремонт/Նորոգման ծախսեր</t>
  </si>
  <si>
    <t xml:space="preserve">Ремонт гидроагрегата N1 Севан ГЭС/Սևան ՀԷԿ-ի հիդրոագրեգատ N1-ի նորոգում </t>
  </si>
  <si>
    <t xml:space="preserve">Ремонт гидромеханического оборудования Севан ГЭС/Սևան ՀԷԿ-ի հիդրոմեխանիկական սարքավորումների նորոգում </t>
  </si>
  <si>
    <t>Ремонт с частичной заменой трубок и очистка охладителей  гидроагрегата N1 и N2 Раздан ГЭС /Հրազդան ՀԷԿ-ի N1 և N2  հիդրոագրեգատի հովացուցիչի մաքրում և նորոգում՝խողովակների մասնակի փոխարինմամբ</t>
  </si>
  <si>
    <t xml:space="preserve">Ремонт деривации, включая вторичные откосы напорной камеры и ремонт решетки Раздан ГЭС/Հրազդան ՀԷԿ-ի դերիվացիայի նորոգում, ներառյալ ճնշումային խցի երկրորդային թեքության և վանդակաճաղի նորոգում  </t>
  </si>
  <si>
    <t xml:space="preserve">Ремонт гидромеханического оборудования Аргел ГЭС/ Արգել ՀԷԿ-ի հիդրոմեխանիկական սարքավորումների նորոգում </t>
  </si>
  <si>
    <t>Ремонт гидроеагрегата N3 Аргел ГЭС/Արգել ՀԷԿ -ի հիդրոագրեգատ N3-ի նորոգում</t>
  </si>
  <si>
    <t xml:space="preserve">Ремонт деривации, включая вторичные откосы, быстротока,в том числе геодезические замеры швов акведука N4, Аргел ГЭС/ Արգել ՀԷԿ  -ի դերիվացիայի նորոգում, ներառյալ երկրորդային թեքություններ, արագահոսք և  N4 ակվեդուկի  գեոդեզիական կարերի չափում </t>
  </si>
  <si>
    <t>Напорная камера и БСР (очистка от наносов , ремонт площадок и кровель, дорожки, усиление колонн и балок жесткости, ремонт строительных и температурных швов н/к) Аргел ГЭС / Արգել ՀԷԿ-ի ճնշումային խուց և ՕԿԱ (մաքրում պոմպերից , հարթակի և տանիքածածկի նորոգում, ուղիների, սյուների և կոշտ հեծանի ամրապնդում, շինարարական և ջերմային կարերի նորոգում)</t>
  </si>
  <si>
    <t>Ремонт гидротурбины N2 Арзни ГЭС/ Արզնի ՀԷԿ-ի N2 հիդրոտուրբինայի նորոգում</t>
  </si>
  <si>
    <t>Ремонт электротехнического оборудования Арзни ГЭС/ Արզնի ՀԷԿ-ի Էլեկտրատեխնիկական սարքավորման նորոգում</t>
  </si>
  <si>
    <t>Ремонт головного узла (плотина), ремонт конструкций сооружений плотины, окраска  и ремонт  конструкций и затворов плотины, ремонт помещения моториста, в том числе окраска деревянных конструкций Канакер ГЭС/ Քանաքեռ ՀԷԿ-ի գլխամասային հանգույցի (ամբարտակ), ամբարտակի շինության կոնստրուկցիայի նորոգում,ամբարտակի կոնստրուկցիայի և փականի ներկում և նորոգում, մեքենավարի սենյակի նորոգում, ներառյալ փայտե կոնստրուկցիաների ներկում</t>
  </si>
  <si>
    <t>Ремонт электротехнического оборудования Ереван ГЭС -1,3/Երևան ՀԷԿ 1,3-ի Էլեկտրատեխնիկական սարքավորման նորոգում</t>
  </si>
  <si>
    <t xml:space="preserve">Ремонт гидромеханического оборудования Ереван ГЭС -1,3/Երևան ՀԷԿ 1,3-ի հիդրոմեխանիկական սարքավորման վերանորոգում  </t>
  </si>
  <si>
    <t xml:space="preserve">Работы по инструментальным наблюдениям за сооружениями: геодезические наблюдения за осадками конструкций быстротока Аргел ГЭС/Արգել ՀԷԿ-ի շինությունների գործիքային հետազոտությունների աշխատանքներ.  արագահոսի նստվածքի կոնստրուկցիայի  գեոդեզական հետազոտություններ </t>
  </si>
  <si>
    <t>Приобретение электродов и других сварочных материалов: карбида,проволока сварочная/էլեկտրոդների ձեռքբերում և այլ եռակցման նյութերի ՝ կարբիդ, եռակցման լար</t>
  </si>
  <si>
    <t xml:space="preserve">Приобретение природных ресурсов: кислород, природный газ, пропан/Բնական պաշարների ձեռքբերում` թթվածին, բնական գազ, պրոպան </t>
  </si>
  <si>
    <t>Приобретение гаджа, добавки для бетона антиморозийные, битума и унверсальной грунтовки /Գաջի, հակասառեցման հավելանյութեր բետոնի համար , բիտումի և ունիվերսալ նախաներկման ձեռքբերում</t>
  </si>
  <si>
    <r>
      <t>Приобретение материалов: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песок обогащенный, песчанно-гравийная смесь, щебень базальтовый, гравий, камень туф, камень бут, плиты для облицовки, плиты перегородочные, пемзаблок / Նյութերի ձեռքբերում. հարստացված ավազ, ավազա-կոպճային խառնուրդ, բազալտային խիճ, կոպճ,տուֆ քար, կոպիծ քար, երեսպատման սալիկներ, միջնապատային սալիկներ, պեմզաբլոկ</t>
    </r>
  </si>
  <si>
    <t>Приобретение материалов для ремонта: мел, литоплан, шпаклевка, гипсонит, гипсокартон, крепежи, подвесной потолок, пол ламинатовый /   Նորոգման համար անհրաժեշտ նյութերի ձեռքբերում.կավիճ, գիպսոնիտ, լիտոպլան, խծուծ,  գիպսակարտոն, սողաններ,կախովի առաստաղ, լամինատե հատակ</t>
  </si>
  <si>
    <t>Приобретение смазочных материалов для техники / Յուղման քսուկների ձեռքբերում</t>
  </si>
  <si>
    <t xml:space="preserve">Приобретение кровельного шифера, сетки для ограды / Տանիքածածկման շիֆերի, ցանկապատի ցանցի ձեռքբերում </t>
  </si>
  <si>
    <t>Приобретение обрезных доск / Տախտակների ձեռքբերում</t>
  </si>
  <si>
    <t xml:space="preserve">Приобретение деревянных дверных блоков и оконных блоков / Փայտե դռների բլոկների և պատուհանների բլոկների ձեռքբերում </t>
  </si>
  <si>
    <t>Приобретение материалов для ремонта: стальные листы, металлочерепица  / Նորոգման համար անհրաժեշտ նյութերի՝ պողպատյա թիթեղների և մետաղյա կղմինդրի ձեռքբերում</t>
  </si>
  <si>
    <t>Металлопрокат: сталь периодическая, катанка, сталь арматурная AI- AIII, (6.5:32мм), угольники, швеллеры, проволока вязальная / Մետաղի վարձույթ: պողպատ  պարբերական, գլոցուկ, պողպատյա արմատուրա AI- AIII, (6.5:32մմ)</t>
  </si>
  <si>
    <t>Приобретение стальных и металлопластных труб, сантехнических приборов; унитазы, раковины, фитинги, пакля /  Պողպատյա և մետաղապլաստե խողովակների ձեռքբերում, սանտեխնիկական սարքեր, զուգարանակոնք, լվացարան, փական,խծուծ</t>
  </si>
  <si>
    <t>Приобретение кафеля, метлаха и кафельного клея / Սալիկի, մետլաղի և սալիկի սոսնձի ձեռքբերում</t>
  </si>
  <si>
    <t>Приобретение рубероида бирузгама/ Ռուբերոիտ բիրուզգամայի ձեռքբերում</t>
  </si>
  <si>
    <t>Приобретение запасных частей и осветительной аппаратуры / Պահեստամասերի և լուսավորման ապարատուրայի ձեռքբերում</t>
  </si>
  <si>
    <t>Приобретение инструментов для обеспечения эксплуатации и обслуживания: анкер, отвёртка; гильза, штифты; кувалда и т.д. /Շահագործման և ծառայության համար անհրաժեշտ գործիքների ձեռքբերում` անկեր, պտուտակ, գիլզա, շտիֆտ, կուվալդ և այլն</t>
  </si>
  <si>
    <t>Приобретение эл. оборудования и запчастей: эл. щетка, эл. уголь, эл. кабелей и т.д. / էլեկտրական սարքավորումների և պահեստամասերի` էլ. խոզանակի, էլ. մալուխի և էլ. ածուխի ձեռքբերում և այլն</t>
  </si>
  <si>
    <t>Мониторинг финансовой информации с целью предоставления кредитным учреждениям/  Ֆինանսական տեղեկատվության մոնիտորինգ` վարկային կազմակերպություններին ներկայացնելու նպատակով</t>
  </si>
  <si>
    <t>Услуги передачи электроэнергии на хозяйственные нужды / Կենցաղային կարիքների համար էլեկտրաէներգիայի փոխանցման ծառայություններ</t>
  </si>
  <si>
    <t xml:space="preserve">Техническое обслуживание и наладка газовой системы / Գազային համակարգի կարգավորում և տեխնիկական սպասարկում </t>
  </si>
  <si>
    <t>Услуги пожарной вневедомственной и сторожевой охраны / Հրդեհային մասնավոր և պահակային ծառայություններ</t>
  </si>
  <si>
    <t>Страхование имущества и страхование общегражданской ответственности / Գույքի և համաքաղաքացիական պատասխանատվության ապահովագրություն</t>
  </si>
  <si>
    <t>исп.: Асмик Аветисян</t>
  </si>
  <si>
    <t>телефон +374 10 24 50 99/205</t>
  </si>
  <si>
    <t>IT-услуги ((бухгалтерская программа 1C))/ IT -ծառայություններ (1C հաշվապահական ծրագիր)</t>
  </si>
  <si>
    <t>ПланируемаяДата официального  объявления о начале процедур
(дд.мм.гггг)            Ընթացակարգերի Պլանավորվածհայտարարման պաշտոնական ամսաթիվ</t>
  </si>
  <si>
    <t>Фактическая дата официального объявления о начале процедур
(дд.мм.гггг)           Ընթացակարգերի փաստացի հայտարարման պաշտոնական ամսաթիվ</t>
  </si>
  <si>
    <t xml:space="preserve">53-Ремонт-2019-МЭК </t>
  </si>
  <si>
    <t>Մրցույթների ընթացակարգերի  հայտարարման պլանավորման և փաստացի ժամկետների պաշտոնական ամսաթվերի հաշվետվություն</t>
  </si>
  <si>
    <t>Отчет об официальных планируемых и  фактических дат объявлений открытых конкурсных процедур</t>
  </si>
  <si>
    <t>Ремонт Головного узла  (плотина) Аргел ГЭСրգել ՀԷԿ-ի գլխավոր հանգույցի նորոգում (ամբարտակ) նորոգում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</si>
</sst>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mmm/yyyy"/>
    <numFmt numFmtId="182" formatCode="#,##0.0"/>
    <numFmt numFmtId="183" formatCode="0.00_ ;\-0.00\ "/>
    <numFmt numFmtId="184" formatCode="dd/mm/yy;@"/>
    <numFmt numFmtId="185" formatCode="[$-FC19]d\ mmmm\ yyyy\ &quot;г.&quot;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_-* #,##0.0_р_._-;\-* #,##0.0_р_._-;_-* &quot;-&quot;??_р_._-;_-@_-"/>
    <numFmt numFmtId="200" formatCode="[$-419]mmmm\ yyyy;@"/>
    <numFmt numFmtId="201" formatCode="0.0"/>
    <numFmt numFmtId="202" formatCode="#,##0.00_ ;\-#,##0.00\ "/>
    <numFmt numFmtId="203" formatCode="0.000000"/>
    <numFmt numFmtId="204" formatCode="0.00000"/>
    <numFmt numFmtId="205" formatCode="0.0000"/>
    <numFmt numFmtId="206" formatCode="0.000"/>
    <numFmt numFmtId="207" formatCode="0.0000000"/>
    <numFmt numFmtId="208" formatCode="#,##0.000"/>
    <numFmt numFmtId="209" formatCode="#,##0.0000"/>
    <numFmt numFmtId="210" formatCode="0.00000000"/>
    <numFmt numFmtId="211" formatCode="0.000000000"/>
    <numFmt numFmtId="212" formatCode="#,##0_ ;[Red]\-#,##0\ "/>
    <numFmt numFmtId="213" formatCode="_-* #,##0_р_._-;\-* #,##0_р_._-;_-* &quot;-&quot;??_р_._-;_-@_-"/>
    <numFmt numFmtId="214" formatCode="_(* #,##0.0_);_(* \(#,##0.0\);_(* &quot;-&quot;??_);_(@_)"/>
    <numFmt numFmtId="215" formatCode="dd\.mm\.yyyy;@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00_р_._-;\-* #,##0.000_р_._-;_-* &quot;-&quot;??_р_._-;_-@_-"/>
    <numFmt numFmtId="221" formatCode="_(* #,##0.000_);_(* \(#,##0.000\);_(* &quot;-&quot;??_);_(@_)"/>
    <numFmt numFmtId="222" formatCode="_(* #,##0.0000_);_(* \(#,##0.0000\);_(* &quot;-&quot;??_);_(@_)"/>
    <numFmt numFmtId="223" formatCode="_(* #,##0.00000_);_(* \(#,##0.00000\);_(* &quot;-&quot;??_);_(@_)"/>
    <numFmt numFmtId="224" formatCode="_(* #,##0.000000_);_(* \(#,##0.000000\);_(* &quot;-&quot;??_);_(@_)"/>
    <numFmt numFmtId="225" formatCode="_(* #,##0.0_);_(* \(#,##0.0\);_(* &quot;-&quot;?_);_(@_)"/>
    <numFmt numFmtId="226" formatCode="_-* #,##0.0_р_._-;\-* #,##0.0_р_._-;_-* &quot;-&quot;?_р_._-;_-@_-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color indexed="12"/>
      <name val="Times New Roman"/>
      <family val="1"/>
    </font>
    <font>
      <b/>
      <i/>
      <sz val="9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2"/>
      <name val="Sylfaen"/>
      <family val="1"/>
    </font>
    <font>
      <sz val="9"/>
      <name val="Sylfaen"/>
      <family val="1"/>
    </font>
    <font>
      <sz val="11"/>
      <name val="Sylfae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4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5"/>
      <color indexed="10"/>
      <name val="Times New Roman"/>
      <family val="1"/>
    </font>
    <font>
      <sz val="18"/>
      <color indexed="10"/>
      <name val="Times New Roman"/>
      <family val="1"/>
    </font>
    <font>
      <sz val="12"/>
      <color indexed="9"/>
      <name val="Times New Roman"/>
      <family val="1"/>
    </font>
    <font>
      <sz val="13"/>
      <color indexed="9"/>
      <name val="Times New Roman"/>
      <family val="1"/>
    </font>
    <font>
      <sz val="10"/>
      <color indexed="9"/>
      <name val="Times New Roman"/>
      <family val="1"/>
    </font>
    <font>
      <sz val="15"/>
      <color indexed="9"/>
      <name val="Times New Roman"/>
      <family val="1"/>
    </font>
    <font>
      <sz val="18"/>
      <color indexed="9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5"/>
      <color rgb="FFFF0000"/>
      <name val="Times New Roman"/>
      <family val="1"/>
    </font>
    <font>
      <sz val="18"/>
      <color rgb="FFFF0000"/>
      <name val="Times New Roman"/>
      <family val="1"/>
    </font>
    <font>
      <sz val="12"/>
      <color theme="0"/>
      <name val="Times New Roman"/>
      <family val="1"/>
    </font>
    <font>
      <sz val="13"/>
      <color theme="0"/>
      <name val="Times New Roman"/>
      <family val="1"/>
    </font>
    <font>
      <sz val="10"/>
      <color theme="0"/>
      <name val="Times New Roman"/>
      <family val="1"/>
    </font>
    <font>
      <sz val="15"/>
      <color theme="0"/>
      <name val="Times New Roman"/>
      <family val="1"/>
    </font>
    <font>
      <sz val="18"/>
      <color theme="0"/>
      <name val="Times New Roman"/>
      <family val="1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3" fillId="0" borderId="0">
      <alignment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580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wrapText="1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14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>
      <alignment/>
    </xf>
    <xf numFmtId="0" fontId="5" fillId="0" borderId="0" xfId="0" applyFont="1" applyFill="1" applyAlignment="1">
      <alignment vertical="center"/>
    </xf>
    <xf numFmtId="4" fontId="5" fillId="33" borderId="15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1" fillId="34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2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5" fillId="33" borderId="15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Font="1" applyBorder="1" applyAlignment="1">
      <alignment vertical="top" wrapText="1"/>
    </xf>
    <xf numFmtId="0" fontId="13" fillId="0" borderId="16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wrapText="1"/>
    </xf>
    <xf numFmtId="171" fontId="5" fillId="0" borderId="0" xfId="0" applyNumberFormat="1" applyFont="1" applyAlignment="1" applyProtection="1">
      <alignment/>
      <protection locked="0"/>
    </xf>
    <xf numFmtId="171" fontId="11" fillId="0" borderId="0" xfId="0" applyNumberFormat="1" applyFont="1" applyAlignment="1">
      <alignment/>
    </xf>
    <xf numFmtId="4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/>
    </xf>
    <xf numFmtId="0" fontId="15" fillId="0" borderId="0" xfId="0" applyFont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199" fontId="4" fillId="0" borderId="17" xfId="66" applyNumberFormat="1" applyFont="1" applyFill="1" applyBorder="1" applyAlignment="1">
      <alignment horizontal="right" vertical="center" wrapText="1"/>
    </xf>
    <xf numFmtId="199" fontId="4" fillId="0" borderId="17" xfId="0" applyNumberFormat="1" applyFont="1" applyFill="1" applyBorder="1" applyAlignment="1">
      <alignment horizontal="right" vertical="center" wrapText="1"/>
    </xf>
    <xf numFmtId="184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15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14" fontId="4" fillId="0" borderId="17" xfId="0" applyNumberFormat="1" applyFont="1" applyFill="1" applyBorder="1" applyAlignment="1">
      <alignment horizontal="right" vertical="center" wrapText="1"/>
    </xf>
    <xf numFmtId="182" fontId="4" fillId="0" borderId="17" xfId="0" applyNumberFormat="1" applyFont="1" applyFill="1" applyBorder="1" applyAlignment="1">
      <alignment horizontal="right" vertical="center" wrapText="1"/>
    </xf>
    <xf numFmtId="0" fontId="4" fillId="0" borderId="17" xfId="34" applyFont="1" applyBorder="1" applyAlignment="1">
      <alignment horizontal="center" vertical="center" wrapText="1"/>
      <protection/>
    </xf>
    <xf numFmtId="199" fontId="4" fillId="0" borderId="17" xfId="0" applyNumberFormat="1" applyFont="1" applyBorder="1" applyAlignment="1" applyProtection="1">
      <alignment horizontal="right" vertical="center" wrapText="1"/>
      <protection locked="0"/>
    </xf>
    <xf numFmtId="199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199" fontId="7" fillId="0" borderId="17" xfId="0" applyNumberFormat="1" applyFont="1" applyBorder="1" applyAlignment="1" applyProtection="1">
      <alignment horizontal="right" vertical="top" wrapText="1"/>
      <protection locked="0"/>
    </xf>
    <xf numFmtId="184" fontId="7" fillId="0" borderId="17" xfId="0" applyNumberFormat="1" applyFont="1" applyBorder="1" applyAlignment="1" applyProtection="1">
      <alignment horizontal="center" vertical="top" wrapText="1"/>
      <protection locked="0"/>
    </xf>
    <xf numFmtId="179" fontId="7" fillId="0" borderId="17" xfId="0" applyNumberFormat="1" applyFont="1" applyBorder="1" applyAlignment="1" applyProtection="1">
      <alignment horizontal="center" vertical="top" wrapText="1"/>
      <protection locked="0"/>
    </xf>
    <xf numFmtId="179" fontId="7" fillId="0" borderId="17" xfId="0" applyNumberFormat="1" applyFont="1" applyBorder="1" applyAlignment="1" applyProtection="1">
      <alignment horizontal="left" vertical="center" wrapText="1"/>
      <protection locked="0"/>
    </xf>
    <xf numFmtId="214" fontId="7" fillId="0" borderId="17" xfId="0" applyNumberFormat="1" applyFont="1" applyBorder="1" applyAlignment="1" applyProtection="1">
      <alignment horizontal="right" vertical="top" wrapText="1"/>
      <protection locked="0"/>
    </xf>
    <xf numFmtId="184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vertical="center"/>
    </xf>
    <xf numFmtId="0" fontId="72" fillId="0" borderId="0" xfId="0" applyFont="1" applyFill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16" fillId="0" borderId="0" xfId="0" applyFont="1" applyFill="1" applyBorder="1" applyAlignment="1">
      <alignment horizontal="right" wrapText="1"/>
    </xf>
    <xf numFmtId="4" fontId="7" fillId="33" borderId="17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>
      <alignment horizontal="center"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184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7" fillId="33" borderId="17" xfId="0" applyNumberFormat="1" applyFont="1" applyFill="1" applyBorder="1" applyAlignment="1" applyProtection="1">
      <alignment horizontal="right" vertical="center"/>
      <protection/>
    </xf>
    <xf numFmtId="184" fontId="7" fillId="0" borderId="17" xfId="0" applyNumberFormat="1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79" fontId="7" fillId="0" borderId="17" xfId="0" applyNumberFormat="1" applyFont="1" applyBorder="1" applyAlignment="1" applyProtection="1">
      <alignment horizontal="center" vertical="top" wrapText="1"/>
      <protection/>
    </xf>
    <xf numFmtId="0" fontId="73" fillId="0" borderId="17" xfId="0" applyFont="1" applyFill="1" applyBorder="1" applyAlignment="1" applyProtection="1">
      <alignment horizontal="center" vertical="center" wrapText="1"/>
      <protection/>
    </xf>
    <xf numFmtId="199" fontId="4" fillId="0" borderId="17" xfId="66" applyNumberFormat="1" applyFont="1" applyFill="1" applyBorder="1" applyAlignment="1" applyProtection="1">
      <alignment horizontal="right" vertical="center" wrapText="1"/>
      <protection locked="0"/>
    </xf>
    <xf numFmtId="0" fontId="74" fillId="0" borderId="0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 horizontal="right"/>
      <protection locked="0"/>
    </xf>
    <xf numFmtId="0" fontId="75" fillId="0" borderId="0" xfId="0" applyFont="1" applyFill="1" applyBorder="1" applyAlignment="1">
      <alignment horizontal="left" wrapText="1"/>
    </xf>
    <xf numFmtId="0" fontId="75" fillId="0" borderId="0" xfId="0" applyFont="1" applyFill="1" applyBorder="1" applyAlignment="1">
      <alignment horizontal="right" wrapText="1"/>
    </xf>
    <xf numFmtId="0" fontId="5" fillId="32" borderId="19" xfId="0" applyFont="1" applyFill="1" applyBorder="1" applyAlignment="1" applyProtection="1">
      <alignment horizontal="center" vertical="center" wrapText="1"/>
      <protection/>
    </xf>
    <xf numFmtId="0" fontId="5" fillId="32" borderId="20" xfId="0" applyFont="1" applyFill="1" applyBorder="1" applyAlignment="1" applyProtection="1">
      <alignment horizontal="center" vertical="center" wrapText="1"/>
      <protection/>
    </xf>
    <xf numFmtId="0" fontId="5" fillId="32" borderId="21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214" fontId="4" fillId="0" borderId="17" xfId="66" applyNumberFormat="1" applyFont="1" applyFill="1" applyBorder="1" applyAlignment="1">
      <alignment horizontal="right" vertical="center" wrapText="1"/>
    </xf>
    <xf numFmtId="214" fontId="4" fillId="0" borderId="17" xfId="66" applyNumberFormat="1" applyFont="1" applyFill="1" applyBorder="1" applyAlignment="1">
      <alignment horizontal="right" vertical="center"/>
    </xf>
    <xf numFmtId="214" fontId="4" fillId="0" borderId="17" xfId="0" applyNumberFormat="1" applyFont="1" applyFill="1" applyBorder="1" applyAlignment="1">
      <alignment horizontal="right" vertical="center"/>
    </xf>
    <xf numFmtId="182" fontId="4" fillId="0" borderId="17" xfId="0" applyNumberFormat="1" applyFont="1" applyFill="1" applyBorder="1" applyAlignment="1">
      <alignment horizontal="right" vertical="center"/>
    </xf>
    <xf numFmtId="0" fontId="73" fillId="0" borderId="17" xfId="0" applyFont="1" applyFill="1" applyBorder="1" applyAlignment="1">
      <alignment/>
    </xf>
    <xf numFmtId="0" fontId="4" fillId="35" borderId="17" xfId="0" applyFont="1" applyFill="1" applyBorder="1" applyAlignment="1" applyProtection="1">
      <alignment horizontal="center" vertical="top" wrapText="1"/>
      <protection locked="0"/>
    </xf>
    <xf numFmtId="0" fontId="73" fillId="35" borderId="17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>
      <alignment horizontal="left" vertical="center" wrapText="1"/>
    </xf>
    <xf numFmtId="0" fontId="14" fillId="0" borderId="15" xfId="0" applyFont="1" applyBorder="1" applyAlignment="1" applyProtection="1">
      <alignment horizontal="center"/>
      <protection/>
    </xf>
    <xf numFmtId="0" fontId="5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 vertical="center" wrapText="1"/>
      <protection locked="0"/>
    </xf>
    <xf numFmtId="4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5" xfId="0" applyNumberFormat="1" applyFont="1" applyBorder="1" applyAlignment="1" applyProtection="1">
      <alignment horizontal="right" vertical="center" wrapText="1"/>
      <protection locked="0"/>
    </xf>
    <xf numFmtId="0" fontId="14" fillId="0" borderId="25" xfId="0" applyFont="1" applyBorder="1" applyAlignment="1" applyProtection="1">
      <alignment horizontal="center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99" fontId="4" fillId="0" borderId="15" xfId="66" applyNumberFormat="1" applyFont="1" applyFill="1" applyBorder="1" applyAlignment="1">
      <alignment horizontal="right" vertical="center" wrapText="1"/>
    </xf>
    <xf numFmtId="199" fontId="4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215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14" fontId="4" fillId="0" borderId="15" xfId="66" applyNumberFormat="1" applyFont="1" applyFill="1" applyBorder="1" applyAlignment="1">
      <alignment horizontal="right" vertical="center" wrapText="1"/>
    </xf>
    <xf numFmtId="214" fontId="4" fillId="0" borderId="15" xfId="0" applyNumberFormat="1" applyFont="1" applyFill="1" applyBorder="1" applyAlignment="1">
      <alignment horizontal="right" vertical="center" wrapText="1"/>
    </xf>
    <xf numFmtId="182" fontId="4" fillId="0" borderId="15" xfId="0" applyNumberFormat="1" applyFont="1" applyFill="1" applyBorder="1" applyAlignment="1">
      <alignment horizontal="right" vertical="center" wrapText="1"/>
    </xf>
    <xf numFmtId="4" fontId="7" fillId="33" borderId="25" xfId="0" applyNumberFormat="1" applyFont="1" applyFill="1" applyBorder="1" applyAlignment="1">
      <alignment horizontal="right" vertical="center"/>
    </xf>
    <xf numFmtId="4" fontId="7" fillId="33" borderId="25" xfId="0" applyNumberFormat="1" applyFont="1" applyFill="1" applyBorder="1" applyAlignment="1" applyProtection="1">
      <alignment horizontal="right" vertical="center"/>
      <protection/>
    </xf>
    <xf numFmtId="0" fontId="7" fillId="33" borderId="14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99" fontId="4" fillId="33" borderId="23" xfId="0" applyNumberFormat="1" applyFont="1" applyFill="1" applyBorder="1" applyAlignment="1">
      <alignment horizontal="right"/>
    </xf>
    <xf numFmtId="199" fontId="4" fillId="33" borderId="23" xfId="0" applyNumberFormat="1" applyFont="1" applyFill="1" applyBorder="1" applyAlignment="1">
      <alignment horizontal="right" vertical="center"/>
    </xf>
    <xf numFmtId="184" fontId="4" fillId="33" borderId="23" xfId="0" applyNumberFormat="1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/>
      <protection/>
    </xf>
    <xf numFmtId="184" fontId="4" fillId="33" borderId="23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left" vertical="center"/>
    </xf>
    <xf numFmtId="214" fontId="4" fillId="33" borderId="23" xfId="0" applyNumberFormat="1" applyFont="1" applyFill="1" applyBorder="1" applyAlignment="1">
      <alignment horizontal="right"/>
    </xf>
    <xf numFmtId="182" fontId="4" fillId="33" borderId="23" xfId="0" applyNumberFormat="1" applyFont="1" applyFill="1" applyBorder="1" applyAlignment="1">
      <alignment horizontal="right"/>
    </xf>
    <xf numFmtId="0" fontId="4" fillId="33" borderId="24" xfId="0" applyFont="1" applyFill="1" applyBorder="1" applyAlignment="1">
      <alignment/>
    </xf>
    <xf numFmtId="184" fontId="4" fillId="0" borderId="15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5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7" fillId="33" borderId="27" xfId="0" applyNumberFormat="1" applyFont="1" applyFill="1" applyBorder="1" applyAlignment="1">
      <alignment horizontal="left" vertical="center"/>
    </xf>
    <xf numFmtId="4" fontId="7" fillId="33" borderId="28" xfId="0" applyNumberFormat="1" applyFont="1" applyFill="1" applyBorder="1" applyAlignment="1">
      <alignment horizontal="right" vertical="center"/>
    </xf>
    <xf numFmtId="0" fontId="7" fillId="0" borderId="18" xfId="0" applyFont="1" applyBorder="1" applyAlignment="1" applyProtection="1">
      <alignment horizontal="center" vertical="top" wrapText="1"/>
      <protection locked="0"/>
    </xf>
    <xf numFmtId="4" fontId="7" fillId="33" borderId="18" xfId="0" applyNumberFormat="1" applyFont="1" applyFill="1" applyBorder="1" applyAlignment="1">
      <alignment horizontal="right" vertical="center"/>
    </xf>
    <xf numFmtId="199" fontId="10" fillId="0" borderId="29" xfId="0" applyNumberFormat="1" applyFont="1" applyBorder="1" applyAlignment="1" applyProtection="1">
      <alignment horizontal="right" vertical="center" wrapText="1"/>
      <protection locked="0"/>
    </xf>
    <xf numFmtId="199" fontId="10" fillId="0" borderId="29" xfId="0" applyNumberFormat="1" applyFont="1" applyBorder="1" applyAlignment="1" applyProtection="1">
      <alignment horizontal="right" vertical="center" wrapText="1"/>
      <protection/>
    </xf>
    <xf numFmtId="171" fontId="10" fillId="0" borderId="29" xfId="0" applyNumberFormat="1" applyFont="1" applyBorder="1" applyAlignment="1" applyProtection="1">
      <alignment horizontal="right" vertical="center" wrapText="1"/>
      <protection locked="0"/>
    </xf>
    <xf numFmtId="171" fontId="10" fillId="0" borderId="30" xfId="0" applyNumberFormat="1" applyFont="1" applyBorder="1" applyAlignment="1" applyProtection="1">
      <alignment horizontal="right" vertical="center" wrapText="1"/>
      <protection locked="0"/>
    </xf>
    <xf numFmtId="2" fontId="4" fillId="0" borderId="15" xfId="0" applyNumberFormat="1" applyFont="1" applyFill="1" applyBorder="1" applyAlignment="1">
      <alignment horizontal="right" vertical="center" wrapText="1"/>
    </xf>
    <xf numFmtId="2" fontId="7" fillId="0" borderId="15" xfId="0" applyNumberFormat="1" applyFont="1" applyFill="1" applyBorder="1" applyAlignment="1">
      <alignment horizontal="right" vertical="center" wrapText="1"/>
    </xf>
    <xf numFmtId="199" fontId="11" fillId="0" borderId="0" xfId="0" applyNumberFormat="1" applyFont="1" applyAlignment="1">
      <alignment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73" fillId="0" borderId="31" xfId="0" applyFont="1" applyFill="1" applyBorder="1" applyAlignment="1">
      <alignment horizontal="left" vertical="center" wrapText="1"/>
    </xf>
    <xf numFmtId="3" fontId="73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73" fillId="0" borderId="17" xfId="0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left" vertical="center"/>
    </xf>
    <xf numFmtId="4" fontId="7" fillId="33" borderId="23" xfId="0" applyNumberFormat="1" applyFont="1" applyFill="1" applyBorder="1" applyAlignment="1">
      <alignment horizontal="right" vertical="center"/>
    </xf>
    <xf numFmtId="4" fontId="7" fillId="33" borderId="23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>
      <alignment horizontal="right" vertical="center"/>
    </xf>
    <xf numFmtId="199" fontId="73" fillId="0" borderId="17" xfId="66" applyNumberFormat="1" applyFont="1" applyFill="1" applyBorder="1" applyAlignment="1">
      <alignment horizontal="right" vertical="center" wrapText="1"/>
    </xf>
    <xf numFmtId="0" fontId="73" fillId="0" borderId="17" xfId="0" applyFont="1" applyFill="1" applyBorder="1" applyAlignment="1">
      <alignment vertical="center"/>
    </xf>
    <xf numFmtId="184" fontId="73" fillId="0" borderId="17" xfId="0" applyNumberFormat="1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left" vertical="center" wrapText="1"/>
    </xf>
    <xf numFmtId="214" fontId="73" fillId="0" borderId="17" xfId="66" applyNumberFormat="1" applyFont="1" applyFill="1" applyBorder="1" applyAlignment="1">
      <alignment horizontal="right" vertical="center"/>
    </xf>
    <xf numFmtId="214" fontId="73" fillId="0" borderId="17" xfId="0" applyNumberFormat="1" applyFont="1" applyFill="1" applyBorder="1" applyAlignment="1">
      <alignment horizontal="right" vertical="center"/>
    </xf>
    <xf numFmtId="2" fontId="73" fillId="0" borderId="15" xfId="0" applyNumberFormat="1" applyFont="1" applyFill="1" applyBorder="1" applyAlignment="1">
      <alignment horizontal="right" vertical="center" wrapText="1"/>
    </xf>
    <xf numFmtId="182" fontId="73" fillId="0" borderId="17" xfId="0" applyNumberFormat="1" applyFont="1" applyFill="1" applyBorder="1" applyAlignment="1">
      <alignment horizontal="right" vertical="center"/>
    </xf>
    <xf numFmtId="0" fontId="73" fillId="0" borderId="18" xfId="0" applyFont="1" applyFill="1" applyBorder="1" applyAlignment="1">
      <alignment horizontal="center" vertical="center" wrapText="1"/>
    </xf>
    <xf numFmtId="184" fontId="73" fillId="0" borderId="17" xfId="0" applyNumberFormat="1" applyFont="1" applyFill="1" applyBorder="1" applyAlignment="1" applyProtection="1">
      <alignment horizontal="center" vertical="center"/>
      <protection/>
    </xf>
    <xf numFmtId="0" fontId="73" fillId="0" borderId="17" xfId="34" applyFont="1" applyBorder="1" applyAlignment="1">
      <alignment horizontal="center" vertical="center" wrapText="1"/>
      <protection/>
    </xf>
    <xf numFmtId="3" fontId="7" fillId="35" borderId="31" xfId="0" applyNumberFormat="1" applyFont="1" applyFill="1" applyBorder="1" applyAlignment="1" applyProtection="1">
      <alignment horizontal="left" vertical="top" wrapText="1"/>
      <protection locked="0"/>
    </xf>
    <xf numFmtId="17" fontId="8" fillId="0" borderId="17" xfId="57" applyNumberFormat="1" applyFont="1" applyFill="1" applyBorder="1" applyAlignment="1">
      <alignment horizontal="center" vertical="center" wrapText="1"/>
      <protection/>
    </xf>
    <xf numFmtId="0" fontId="4" fillId="35" borderId="17" xfId="0" applyFont="1" applyFill="1" applyBorder="1" applyAlignment="1">
      <alignment horizontal="center" vertical="center" wrapText="1"/>
    </xf>
    <xf numFmtId="199" fontId="4" fillId="35" borderId="17" xfId="66" applyNumberFormat="1" applyFont="1" applyFill="1" applyBorder="1" applyAlignment="1">
      <alignment horizontal="right" vertical="center" wrapText="1"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184" fontId="4" fillId="35" borderId="17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214" fontId="4" fillId="35" borderId="17" xfId="66" applyNumberFormat="1" applyFont="1" applyFill="1" applyBorder="1" applyAlignment="1">
      <alignment horizontal="right" vertical="center"/>
    </xf>
    <xf numFmtId="214" fontId="4" fillId="35" borderId="17" xfId="0" applyNumberFormat="1" applyFont="1" applyFill="1" applyBorder="1" applyAlignment="1">
      <alignment horizontal="right" vertical="center"/>
    </xf>
    <xf numFmtId="2" fontId="4" fillId="35" borderId="15" xfId="0" applyNumberFormat="1" applyFont="1" applyFill="1" applyBorder="1" applyAlignment="1">
      <alignment horizontal="right" vertical="center" wrapText="1"/>
    </xf>
    <xf numFmtId="182" fontId="4" fillId="35" borderId="17" xfId="0" applyNumberFormat="1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left" vertical="center" wrapText="1"/>
    </xf>
    <xf numFmtId="3" fontId="4" fillId="35" borderId="31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31" xfId="0" applyFont="1" applyFill="1" applyBorder="1" applyAlignment="1">
      <alignment horizontal="left" vertical="center" wrapText="1"/>
    </xf>
    <xf numFmtId="1" fontId="4" fillId="35" borderId="31" xfId="56" applyNumberFormat="1" applyFont="1" applyFill="1" applyBorder="1" applyAlignment="1" applyProtection="1">
      <alignment horizontal="left" vertical="center" wrapText="1"/>
      <protection locked="0"/>
    </xf>
    <xf numFmtId="0" fontId="4" fillId="35" borderId="15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7" fillId="35" borderId="17" xfId="0" applyFont="1" applyFill="1" applyBorder="1" applyAlignment="1" applyProtection="1">
      <alignment horizontal="left" vertical="center" wrapText="1"/>
      <protection locked="0"/>
    </xf>
    <xf numFmtId="214" fontId="7" fillId="0" borderId="17" xfId="0" applyNumberFormat="1" applyFont="1" applyBorder="1" applyAlignment="1" applyProtection="1">
      <alignment horizontal="right" vertical="center" wrapText="1"/>
      <protection locked="0"/>
    </xf>
    <xf numFmtId="0" fontId="76" fillId="37" borderId="0" xfId="0" applyFont="1" applyFill="1" applyBorder="1" applyAlignment="1">
      <alignment horizontal="center"/>
    </xf>
    <xf numFmtId="0" fontId="77" fillId="37" borderId="0" xfId="0" applyFont="1" applyFill="1" applyBorder="1" applyAlignment="1">
      <alignment horizontal="left" vertical="center" wrapText="1"/>
    </xf>
    <xf numFmtId="215" fontId="77" fillId="37" borderId="0" xfId="0" applyNumberFormat="1" applyFont="1" applyFill="1" applyBorder="1" applyAlignment="1">
      <alignment/>
    </xf>
    <xf numFmtId="0" fontId="77" fillId="37" borderId="0" xfId="0" applyFont="1" applyFill="1" applyBorder="1" applyAlignment="1">
      <alignment/>
    </xf>
    <xf numFmtId="0" fontId="77" fillId="37" borderId="0" xfId="0" applyFont="1" applyFill="1" applyAlignment="1">
      <alignment/>
    </xf>
    <xf numFmtId="0" fontId="77" fillId="37" borderId="0" xfId="0" applyFont="1" applyFill="1" applyBorder="1" applyAlignment="1">
      <alignment/>
    </xf>
    <xf numFmtId="0" fontId="77" fillId="37" borderId="0" xfId="0" applyFont="1" applyFill="1" applyBorder="1" applyAlignment="1">
      <alignment horizontal="center"/>
    </xf>
    <xf numFmtId="0" fontId="78" fillId="37" borderId="0" xfId="0" applyFont="1" applyFill="1" applyAlignment="1">
      <alignment/>
    </xf>
    <xf numFmtId="0" fontId="76" fillId="37" borderId="0" xfId="0" applyFont="1" applyFill="1" applyAlignment="1">
      <alignment/>
    </xf>
    <xf numFmtId="0" fontId="78" fillId="37" borderId="0" xfId="0" applyFont="1" applyFill="1" applyBorder="1" applyAlignment="1">
      <alignment/>
    </xf>
    <xf numFmtId="0" fontId="79" fillId="37" borderId="0" xfId="0" applyFont="1" applyFill="1" applyBorder="1" applyAlignment="1">
      <alignment wrapText="1"/>
    </xf>
    <xf numFmtId="199" fontId="78" fillId="37" borderId="0" xfId="0" applyNumberFormat="1" applyFont="1" applyFill="1" applyAlignment="1">
      <alignment/>
    </xf>
    <xf numFmtId="0" fontId="79" fillId="37" borderId="0" xfId="0" applyFont="1" applyFill="1" applyBorder="1" applyAlignment="1">
      <alignment vertical="top" wrapText="1"/>
    </xf>
    <xf numFmtId="0" fontId="11" fillId="38" borderId="0" xfId="0" applyFont="1" applyFill="1" applyAlignment="1">
      <alignment/>
    </xf>
    <xf numFmtId="3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/>
    </xf>
    <xf numFmtId="214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82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4" fillId="38" borderId="15" xfId="0" applyFont="1" applyFill="1" applyBorder="1" applyAlignment="1" applyProtection="1">
      <alignment horizontal="center"/>
      <protection/>
    </xf>
    <xf numFmtId="0" fontId="14" fillId="38" borderId="25" xfId="0" applyFont="1" applyFill="1" applyBorder="1" applyAlignment="1" applyProtection="1">
      <alignment horizontal="center"/>
      <protection/>
    </xf>
    <xf numFmtId="0" fontId="5" fillId="35" borderId="0" xfId="0" applyFont="1" applyFill="1" applyAlignment="1">
      <alignment vertical="center"/>
    </xf>
    <xf numFmtId="184" fontId="4" fillId="35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80" fillId="37" borderId="0" xfId="0" applyFont="1" applyFill="1" applyBorder="1" applyAlignment="1">
      <alignment horizontal="left" wrapText="1"/>
    </xf>
    <xf numFmtId="0" fontId="72" fillId="0" borderId="0" xfId="0" applyFont="1" applyAlignment="1">
      <alignment horizontal="right"/>
    </xf>
    <xf numFmtId="0" fontId="81" fillId="33" borderId="15" xfId="0" applyFont="1" applyFill="1" applyBorder="1" applyAlignment="1">
      <alignment horizontal="right" vertical="center" wrapText="1"/>
    </xf>
    <xf numFmtId="14" fontId="81" fillId="0" borderId="25" xfId="0" applyNumberFormat="1" applyFont="1" applyBorder="1" applyAlignment="1" applyProtection="1">
      <alignment horizontal="right" vertical="center" wrapText="1"/>
      <protection locked="0"/>
    </xf>
    <xf numFmtId="4" fontId="82" fillId="33" borderId="25" xfId="0" applyNumberFormat="1" applyFont="1" applyFill="1" applyBorder="1" applyAlignment="1" applyProtection="1">
      <alignment horizontal="right" vertical="center"/>
      <protection/>
    </xf>
    <xf numFmtId="184" fontId="73" fillId="33" borderId="23" xfId="0" applyNumberFormat="1" applyFont="1" applyFill="1" applyBorder="1" applyAlignment="1" applyProtection="1">
      <alignment horizontal="center"/>
      <protection/>
    </xf>
    <xf numFmtId="184" fontId="82" fillId="0" borderId="17" xfId="0" applyNumberFormat="1" applyFont="1" applyBorder="1" applyAlignment="1" applyProtection="1">
      <alignment horizontal="center" vertical="top" wrapText="1"/>
      <protection/>
    </xf>
    <xf numFmtId="179" fontId="82" fillId="0" borderId="17" xfId="0" applyNumberFormat="1" applyFont="1" applyBorder="1" applyAlignment="1" applyProtection="1">
      <alignment horizontal="center" vertical="top" wrapText="1"/>
      <protection/>
    </xf>
    <xf numFmtId="4" fontId="82" fillId="33" borderId="17" xfId="0" applyNumberFormat="1" applyFont="1" applyFill="1" applyBorder="1" applyAlignment="1" applyProtection="1">
      <alignment horizontal="right" vertical="center"/>
      <protection/>
    </xf>
    <xf numFmtId="0" fontId="83" fillId="37" borderId="0" xfId="0" applyFont="1" applyFill="1" applyBorder="1" applyAlignment="1">
      <alignment horizontal="right"/>
    </xf>
    <xf numFmtId="0" fontId="72" fillId="0" borderId="0" xfId="0" applyFont="1" applyFill="1" applyAlignment="1">
      <alignment horizontal="right"/>
    </xf>
    <xf numFmtId="0" fontId="72" fillId="35" borderId="0" xfId="0" applyFont="1" applyFill="1" applyAlignment="1">
      <alignment/>
    </xf>
    <xf numFmtId="0" fontId="73" fillId="35" borderId="0" xfId="0" applyFont="1" applyFill="1" applyAlignment="1">
      <alignment/>
    </xf>
    <xf numFmtId="0" fontId="5" fillId="35" borderId="0" xfId="0" applyFont="1" applyFill="1" applyAlignment="1">
      <alignment/>
    </xf>
    <xf numFmtId="199" fontId="4" fillId="35" borderId="17" xfId="66" applyNumberFormat="1" applyFont="1" applyFill="1" applyBorder="1" applyAlignment="1" applyProtection="1">
      <alignment horizontal="right" vertical="center" wrapText="1"/>
      <protection locked="0"/>
    </xf>
    <xf numFmtId="199" fontId="4" fillId="35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35" borderId="17" xfId="0" applyFont="1" applyFill="1" applyBorder="1" applyAlignment="1">
      <alignment horizontal="center" vertical="center"/>
    </xf>
    <xf numFmtId="184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214" fontId="4" fillId="35" borderId="17" xfId="0" applyNumberFormat="1" applyFont="1" applyFill="1" applyBorder="1" applyAlignment="1" applyProtection="1">
      <alignment horizontal="right" vertical="center" wrapText="1"/>
      <protection locked="0"/>
    </xf>
    <xf numFmtId="182" fontId="4" fillId="35" borderId="17" xfId="0" applyNumberFormat="1" applyFont="1" applyFill="1" applyBorder="1" applyAlignment="1" applyProtection="1">
      <alignment horizontal="right" vertical="center" wrapText="1"/>
      <protection locked="0"/>
    </xf>
    <xf numFmtId="179" fontId="7" fillId="35" borderId="17" xfId="0" applyNumberFormat="1" applyFont="1" applyFill="1" applyBorder="1" applyAlignment="1" applyProtection="1">
      <alignment horizontal="center" vertical="top" wrapText="1"/>
      <protection/>
    </xf>
    <xf numFmtId="0" fontId="1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vertical="center"/>
    </xf>
    <xf numFmtId="0" fontId="4" fillId="35" borderId="0" xfId="0" applyFont="1" applyFill="1" applyBorder="1" applyAlignment="1">
      <alignment horizontal="center"/>
    </xf>
    <xf numFmtId="0" fontId="4" fillId="35" borderId="17" xfId="34" applyFont="1" applyFill="1" applyBorder="1" applyAlignment="1">
      <alignment horizontal="center" vertical="center" wrapText="1"/>
      <protection/>
    </xf>
    <xf numFmtId="0" fontId="4" fillId="35" borderId="17" xfId="0" applyFont="1" applyFill="1" applyBorder="1" applyAlignment="1">
      <alignment/>
    </xf>
    <xf numFmtId="184" fontId="4" fillId="35" borderId="17" xfId="0" applyNumberFormat="1" applyFont="1" applyFill="1" applyBorder="1" applyAlignment="1" applyProtection="1">
      <alignment horizontal="center" vertical="center"/>
      <protection/>
    </xf>
    <xf numFmtId="14" fontId="4" fillId="35" borderId="17" xfId="0" applyNumberFormat="1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184" fontId="4" fillId="35" borderId="17" xfId="0" applyNumberFormat="1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199" fontId="4" fillId="0" borderId="25" xfId="66" applyNumberFormat="1" applyFont="1" applyFill="1" applyBorder="1" applyAlignment="1">
      <alignment horizontal="right" vertical="center" wrapText="1"/>
    </xf>
    <xf numFmtId="199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199" fontId="4" fillId="0" borderId="25" xfId="0" applyNumberFormat="1" applyFont="1" applyFill="1" applyBorder="1" applyAlignment="1">
      <alignment horizontal="right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84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214" fontId="4" fillId="0" borderId="25" xfId="66" applyNumberFormat="1" applyFont="1" applyFill="1" applyBorder="1" applyAlignment="1">
      <alignment horizontal="right" vertical="center" wrapText="1"/>
    </xf>
    <xf numFmtId="214" fontId="4" fillId="0" borderId="25" xfId="0" applyNumberFormat="1" applyFont="1" applyFill="1" applyBorder="1" applyAlignment="1">
      <alignment horizontal="right" vertical="center" wrapText="1"/>
    </xf>
    <xf numFmtId="182" fontId="4" fillId="0" borderId="25" xfId="0" applyNumberFormat="1" applyFont="1" applyFill="1" applyBorder="1" applyAlignment="1">
      <alignment horizontal="right" vertical="center" wrapText="1"/>
    </xf>
    <xf numFmtId="4" fontId="7" fillId="35" borderId="17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 quotePrefix="1">
      <alignment horizontal="center" vertical="center" wrapText="1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Alignment="1" applyProtection="1">
      <alignment/>
      <protection/>
    </xf>
    <xf numFmtId="0" fontId="11" fillId="35" borderId="0" xfId="0" applyFont="1" applyFill="1" applyBorder="1" applyAlignment="1">
      <alignment horizontal="center"/>
    </xf>
    <xf numFmtId="0" fontId="5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right"/>
      <protection/>
    </xf>
    <xf numFmtId="4" fontId="5" fillId="35" borderId="0" xfId="0" applyNumberFormat="1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 locked="0"/>
    </xf>
    <xf numFmtId="0" fontId="82" fillId="35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 horizontal="left" vertical="center" wrapText="1"/>
      <protection locked="0"/>
    </xf>
    <xf numFmtId="0" fontId="5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right"/>
      <protection/>
    </xf>
    <xf numFmtId="0" fontId="7" fillId="35" borderId="17" xfId="0" applyFont="1" applyFill="1" applyBorder="1" applyAlignment="1" applyProtection="1">
      <alignment horizontal="center" vertical="top" wrapText="1"/>
      <protection/>
    </xf>
    <xf numFmtId="0" fontId="14" fillId="35" borderId="23" xfId="0" applyFont="1" applyFill="1" applyBorder="1" applyAlignment="1" applyProtection="1">
      <alignment horizontal="center"/>
      <protection/>
    </xf>
    <xf numFmtId="0" fontId="11" fillId="35" borderId="17" xfId="0" applyFont="1" applyFill="1" applyBorder="1" applyAlignment="1">
      <alignment/>
    </xf>
    <xf numFmtId="4" fontId="11" fillId="35" borderId="17" xfId="0" applyNumberFormat="1" applyFont="1" applyFill="1" applyBorder="1" applyAlignment="1">
      <alignment horizontal="center" vertical="center"/>
    </xf>
    <xf numFmtId="184" fontId="72" fillId="35" borderId="17" xfId="0" applyNumberFormat="1" applyFont="1" applyFill="1" applyBorder="1" applyAlignment="1">
      <alignment horizontal="right"/>
    </xf>
    <xf numFmtId="184" fontId="11" fillId="35" borderId="17" xfId="0" applyNumberFormat="1" applyFont="1" applyFill="1" applyBorder="1" applyAlignment="1">
      <alignment horizontal="center"/>
    </xf>
    <xf numFmtId="0" fontId="11" fillId="35" borderId="23" xfId="0" applyFont="1" applyFill="1" applyBorder="1" applyAlignment="1">
      <alignment/>
    </xf>
    <xf numFmtId="4" fontId="11" fillId="35" borderId="23" xfId="0" applyNumberFormat="1" applyFont="1" applyFill="1" applyBorder="1" applyAlignment="1">
      <alignment/>
    </xf>
    <xf numFmtId="0" fontId="11" fillId="35" borderId="24" xfId="0" applyFont="1" applyFill="1" applyBorder="1" applyAlignment="1">
      <alignment/>
    </xf>
    <xf numFmtId="0" fontId="11" fillId="35" borderId="13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wrapText="1"/>
    </xf>
    <xf numFmtId="0" fontId="20" fillId="35" borderId="17" xfId="0" applyFont="1" applyFill="1" applyBorder="1" applyAlignment="1">
      <alignment horizontal="left" vertical="center" wrapText="1"/>
    </xf>
    <xf numFmtId="0" fontId="12" fillId="35" borderId="0" xfId="0" applyFont="1" applyFill="1" applyAlignment="1">
      <alignment vertical="center"/>
    </xf>
    <xf numFmtId="4" fontId="7" fillId="35" borderId="25" xfId="0" applyNumberFormat="1" applyFont="1" applyFill="1" applyBorder="1" applyAlignment="1">
      <alignment horizontal="right" vertical="center"/>
    </xf>
    <xf numFmtId="4" fontId="7" fillId="35" borderId="28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vertical="center" wrapText="1"/>
    </xf>
    <xf numFmtId="0" fontId="4" fillId="35" borderId="23" xfId="0" applyFont="1" applyFill="1" applyBorder="1" applyAlignment="1">
      <alignment/>
    </xf>
    <xf numFmtId="214" fontId="4" fillId="35" borderId="23" xfId="0" applyNumberFormat="1" applyFont="1" applyFill="1" applyBorder="1" applyAlignment="1">
      <alignment horizontal="right"/>
    </xf>
    <xf numFmtId="182" fontId="4" fillId="35" borderId="23" xfId="0" applyNumberFormat="1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4" fontId="7" fillId="35" borderId="17" xfId="0" applyNumberFormat="1" applyFont="1" applyFill="1" applyBorder="1" applyAlignment="1">
      <alignment horizontal="left" vertical="center"/>
    </xf>
    <xf numFmtId="4" fontId="7" fillId="35" borderId="17" xfId="0" applyNumberFormat="1" applyFont="1" applyFill="1" applyBorder="1" applyAlignment="1">
      <alignment horizontal="right" vertical="center"/>
    </xf>
    <xf numFmtId="4" fontId="82" fillId="35" borderId="17" xfId="0" applyNumberFormat="1" applyFont="1" applyFill="1" applyBorder="1" applyAlignment="1" applyProtection="1">
      <alignment horizontal="right" vertical="center"/>
      <protection/>
    </xf>
    <xf numFmtId="0" fontId="4" fillId="35" borderId="17" xfId="0" applyFont="1" applyFill="1" applyBorder="1" applyAlignment="1" applyProtection="1">
      <alignment/>
      <protection/>
    </xf>
    <xf numFmtId="184" fontId="4" fillId="35" borderId="17" xfId="0" applyNumberFormat="1" applyFont="1" applyFill="1" applyBorder="1" applyAlignment="1" applyProtection="1">
      <alignment horizontal="center"/>
      <protection/>
    </xf>
    <xf numFmtId="184" fontId="4" fillId="35" borderId="17" xfId="0" applyNumberFormat="1" applyFont="1" applyFill="1" applyBorder="1" applyAlignment="1">
      <alignment horizontal="center"/>
    </xf>
    <xf numFmtId="0" fontId="18" fillId="35" borderId="33" xfId="0" applyFont="1" applyFill="1" applyBorder="1" applyAlignment="1">
      <alignment wrapText="1"/>
    </xf>
    <xf numFmtId="0" fontId="18" fillId="35" borderId="34" xfId="0" applyFont="1" applyFill="1" applyBorder="1" applyAlignment="1">
      <alignment wrapText="1"/>
    </xf>
    <xf numFmtId="0" fontId="18" fillId="35" borderId="17" xfId="0" applyFont="1" applyFill="1" applyBorder="1" applyAlignment="1">
      <alignment wrapText="1"/>
    </xf>
    <xf numFmtId="0" fontId="4" fillId="35" borderId="17" xfId="0" applyFont="1" applyFill="1" applyBorder="1" applyAlignment="1" applyProtection="1">
      <alignment vertical="center" wrapText="1"/>
      <protection/>
    </xf>
    <xf numFmtId="214" fontId="4" fillId="35" borderId="17" xfId="0" applyNumberFormat="1" applyFont="1" applyFill="1" applyBorder="1" applyAlignment="1">
      <alignment horizontal="right" vertical="center" wrapText="1"/>
    </xf>
    <xf numFmtId="182" fontId="4" fillId="35" borderId="17" xfId="0" applyNumberFormat="1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wrapText="1"/>
    </xf>
    <xf numFmtId="3" fontId="22" fillId="35" borderId="31" xfId="0" applyNumberFormat="1" applyFont="1" applyFill="1" applyBorder="1" applyAlignment="1" applyProtection="1">
      <alignment horizontal="left" vertical="top" wrapText="1"/>
      <protection locked="0"/>
    </xf>
    <xf numFmtId="215" fontId="77" fillId="35" borderId="0" xfId="0" applyNumberFormat="1" applyFont="1" applyFill="1" applyBorder="1" applyAlignment="1">
      <alignment/>
    </xf>
    <xf numFmtId="0" fontId="16" fillId="35" borderId="0" xfId="0" applyFont="1" applyFill="1" applyBorder="1" applyAlignment="1">
      <alignment horizontal="left" wrapText="1"/>
    </xf>
    <xf numFmtId="199" fontId="84" fillId="0" borderId="35" xfId="0" applyNumberFormat="1" applyFont="1" applyBorder="1" applyAlignment="1" applyProtection="1">
      <alignment horizontal="right" vertical="center" wrapText="1"/>
      <protection/>
    </xf>
    <xf numFmtId="199" fontId="10" fillId="0" borderId="36" xfId="0" applyNumberFormat="1" applyFont="1" applyBorder="1" applyAlignment="1" applyProtection="1">
      <alignment horizontal="right" vertical="center" wrapText="1"/>
      <protection/>
    </xf>
    <xf numFmtId="4" fontId="82" fillId="33" borderId="29" xfId="0" applyNumberFormat="1" applyFont="1" applyFill="1" applyBorder="1" applyAlignment="1" applyProtection="1">
      <alignment horizontal="right" vertical="center"/>
      <protection/>
    </xf>
    <xf numFmtId="4" fontId="82" fillId="33" borderId="37" xfId="0" applyNumberFormat="1" applyFont="1" applyFill="1" applyBorder="1" applyAlignment="1" applyProtection="1">
      <alignment horizontal="right" vertical="center"/>
      <protection/>
    </xf>
    <xf numFmtId="4" fontId="7" fillId="33" borderId="29" xfId="0" applyNumberFormat="1" applyFont="1" applyFill="1" applyBorder="1" applyAlignment="1" applyProtection="1">
      <alignment horizontal="right" vertical="center"/>
      <protection/>
    </xf>
    <xf numFmtId="4" fontId="7" fillId="33" borderId="37" xfId="0" applyNumberFormat="1" applyFont="1" applyFill="1" applyBorder="1" applyAlignment="1" applyProtection="1">
      <alignment horizontal="right" vertical="center"/>
      <protection/>
    </xf>
    <xf numFmtId="4" fontId="82" fillId="35" borderId="37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3" fontId="4" fillId="38" borderId="31" xfId="0" applyNumberFormat="1" applyFont="1" applyFill="1" applyBorder="1" applyAlignment="1" applyProtection="1">
      <alignment horizontal="left" vertical="center" wrapText="1"/>
      <protection locked="0"/>
    </xf>
    <xf numFmtId="0" fontId="4" fillId="38" borderId="31" xfId="0" applyFont="1" applyFill="1" applyBorder="1" applyAlignment="1">
      <alignment horizontal="left" vertical="center" wrapText="1"/>
    </xf>
    <xf numFmtId="0" fontId="5" fillId="38" borderId="0" xfId="0" applyFont="1" applyFill="1" applyAlignment="1">
      <alignment vertical="center"/>
    </xf>
    <xf numFmtId="0" fontId="4" fillId="38" borderId="17" xfId="0" applyFont="1" applyFill="1" applyBorder="1" applyAlignment="1">
      <alignment horizontal="center" vertical="center" wrapText="1"/>
    </xf>
    <xf numFmtId="199" fontId="4" fillId="38" borderId="17" xfId="66" applyNumberFormat="1" applyFont="1" applyFill="1" applyBorder="1" applyAlignment="1">
      <alignment horizontal="right" vertical="center" wrapText="1"/>
    </xf>
    <xf numFmtId="0" fontId="4" fillId="38" borderId="17" xfId="0" applyFont="1" applyFill="1" applyBorder="1" applyAlignment="1" applyProtection="1">
      <alignment horizontal="center" vertical="center" wrapText="1"/>
      <protection/>
    </xf>
    <xf numFmtId="0" fontId="4" fillId="38" borderId="17" xfId="0" applyFont="1" applyFill="1" applyBorder="1" applyAlignment="1">
      <alignment horizontal="center" vertical="center"/>
    </xf>
    <xf numFmtId="184" fontId="4" fillId="38" borderId="17" xfId="0" applyNumberFormat="1" applyFont="1" applyFill="1" applyBorder="1" applyAlignment="1">
      <alignment horizontal="center" vertical="center"/>
    </xf>
    <xf numFmtId="0" fontId="4" fillId="38" borderId="17" xfId="0" applyFont="1" applyFill="1" applyBorder="1" applyAlignment="1" applyProtection="1">
      <alignment horizontal="center" vertical="top" wrapText="1"/>
      <protection locked="0"/>
    </xf>
    <xf numFmtId="0" fontId="4" fillId="38" borderId="17" xfId="0" applyFont="1" applyFill="1" applyBorder="1" applyAlignment="1">
      <alignment horizontal="left" vertical="center" wrapText="1"/>
    </xf>
    <xf numFmtId="214" fontId="4" fillId="38" borderId="17" xfId="66" applyNumberFormat="1" applyFont="1" applyFill="1" applyBorder="1" applyAlignment="1">
      <alignment horizontal="right" vertical="center"/>
    </xf>
    <xf numFmtId="214" fontId="4" fillId="38" borderId="17" xfId="0" applyNumberFormat="1" applyFont="1" applyFill="1" applyBorder="1" applyAlignment="1">
      <alignment horizontal="right" vertical="center"/>
    </xf>
    <xf numFmtId="2" fontId="4" fillId="38" borderId="15" xfId="0" applyNumberFormat="1" applyFont="1" applyFill="1" applyBorder="1" applyAlignment="1">
      <alignment horizontal="right" vertical="center" wrapText="1"/>
    </xf>
    <xf numFmtId="182" fontId="4" fillId="38" borderId="17" xfId="0" applyNumberFormat="1" applyFont="1" applyFill="1" applyBorder="1" applyAlignment="1">
      <alignment horizontal="right" vertical="center"/>
    </xf>
    <xf numFmtId="0" fontId="4" fillId="38" borderId="18" xfId="0" applyFont="1" applyFill="1" applyBorder="1" applyAlignment="1">
      <alignment horizontal="center" vertical="center" wrapText="1"/>
    </xf>
    <xf numFmtId="0" fontId="4" fillId="38" borderId="0" xfId="0" applyFont="1" applyFill="1" applyAlignment="1">
      <alignment/>
    </xf>
    <xf numFmtId="0" fontId="4" fillId="38" borderId="17" xfId="0" applyFont="1" applyFill="1" applyBorder="1" applyAlignment="1" applyProtection="1">
      <alignment horizontal="center" vertical="center" wrapText="1"/>
      <protection locked="0"/>
    </xf>
    <xf numFmtId="0" fontId="72" fillId="38" borderId="0" xfId="0" applyFont="1" applyFill="1" applyAlignment="1">
      <alignment/>
    </xf>
    <xf numFmtId="184" fontId="4" fillId="38" borderId="17" xfId="0" applyNumberFormat="1" applyFont="1" applyFill="1" applyBorder="1" applyAlignment="1" applyProtection="1">
      <alignment horizontal="center" vertical="center" wrapText="1"/>
      <protection/>
    </xf>
    <xf numFmtId="184" fontId="4" fillId="38" borderId="17" xfId="0" applyNumberFormat="1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left" vertical="center" wrapText="1"/>
    </xf>
    <xf numFmtId="214" fontId="4" fillId="38" borderId="15" xfId="66" applyNumberFormat="1" applyFont="1" applyFill="1" applyBorder="1" applyAlignment="1">
      <alignment horizontal="right" vertical="center" wrapText="1"/>
    </xf>
    <xf numFmtId="214" fontId="4" fillId="38" borderId="15" xfId="0" applyNumberFormat="1" applyFont="1" applyFill="1" applyBorder="1" applyAlignment="1">
      <alignment horizontal="right" vertical="center" wrapText="1"/>
    </xf>
    <xf numFmtId="182" fontId="4" fillId="38" borderId="15" xfId="0" applyNumberFormat="1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horizontal="center" vertical="center" wrapText="1"/>
    </xf>
    <xf numFmtId="199" fontId="4" fillId="38" borderId="17" xfId="0" applyNumberFormat="1" applyFont="1" applyFill="1" applyBorder="1" applyAlignment="1">
      <alignment horizontal="right" vertical="center" wrapText="1"/>
    </xf>
    <xf numFmtId="214" fontId="4" fillId="38" borderId="17" xfId="0" applyNumberFormat="1" applyFont="1" applyFill="1" applyBorder="1" applyAlignment="1">
      <alignment horizontal="right" vertical="center" wrapText="1"/>
    </xf>
    <xf numFmtId="182" fontId="4" fillId="38" borderId="17" xfId="0" applyNumberFormat="1" applyFont="1" applyFill="1" applyBorder="1" applyAlignment="1">
      <alignment horizontal="right" vertical="center" wrapText="1"/>
    </xf>
    <xf numFmtId="0" fontId="72" fillId="38" borderId="0" xfId="0" applyFont="1" applyFill="1" applyAlignment="1">
      <alignment vertical="center"/>
    </xf>
    <xf numFmtId="0" fontId="7" fillId="33" borderId="38" xfId="0" applyFont="1" applyFill="1" applyBorder="1" applyAlignment="1">
      <alignment wrapText="1"/>
    </xf>
    <xf numFmtId="0" fontId="4" fillId="33" borderId="39" xfId="0" applyFont="1" applyFill="1" applyBorder="1" applyAlignment="1">
      <alignment/>
    </xf>
    <xf numFmtId="199" fontId="4" fillId="33" borderId="39" xfId="0" applyNumberFormat="1" applyFont="1" applyFill="1" applyBorder="1" applyAlignment="1">
      <alignment horizontal="right"/>
    </xf>
    <xf numFmtId="199" fontId="4" fillId="33" borderId="39" xfId="0" applyNumberFormat="1" applyFont="1" applyFill="1" applyBorder="1" applyAlignment="1">
      <alignment horizontal="right" vertical="center"/>
    </xf>
    <xf numFmtId="184" fontId="73" fillId="33" borderId="39" xfId="0" applyNumberFormat="1" applyFont="1" applyFill="1" applyBorder="1" applyAlignment="1" applyProtection="1">
      <alignment horizontal="center"/>
      <protection/>
    </xf>
    <xf numFmtId="0" fontId="4" fillId="33" borderId="39" xfId="0" applyFont="1" applyFill="1" applyBorder="1" applyAlignment="1" applyProtection="1">
      <alignment/>
      <protection/>
    </xf>
    <xf numFmtId="184" fontId="4" fillId="33" borderId="39" xfId="0" applyNumberFormat="1" applyFont="1" applyFill="1" applyBorder="1" applyAlignment="1" applyProtection="1">
      <alignment horizontal="center"/>
      <protection/>
    </xf>
    <xf numFmtId="184" fontId="4" fillId="33" borderId="39" xfId="0" applyNumberFormat="1" applyFont="1" applyFill="1" applyBorder="1" applyAlignment="1">
      <alignment horizontal="center"/>
    </xf>
    <xf numFmtId="215" fontId="4" fillId="38" borderId="17" xfId="0" applyNumberFormat="1" applyFont="1" applyFill="1" applyBorder="1" applyAlignment="1">
      <alignment horizontal="center" vertical="center" wrapText="1"/>
    </xf>
    <xf numFmtId="4" fontId="82" fillId="33" borderId="27" xfId="0" applyNumberFormat="1" applyFont="1" applyFill="1" applyBorder="1" applyAlignment="1">
      <alignment horizontal="left" vertical="center"/>
    </xf>
    <xf numFmtId="4" fontId="82" fillId="33" borderId="25" xfId="0" applyNumberFormat="1" applyFont="1" applyFill="1" applyBorder="1" applyAlignment="1">
      <alignment horizontal="right" vertical="center"/>
    </xf>
    <xf numFmtId="184" fontId="73" fillId="33" borderId="37" xfId="0" applyNumberFormat="1" applyFont="1" applyFill="1" applyBorder="1" applyAlignment="1" applyProtection="1">
      <alignment horizontal="center"/>
      <protection/>
    </xf>
    <xf numFmtId="0" fontId="82" fillId="33" borderId="14" xfId="0" applyFont="1" applyFill="1" applyBorder="1" applyAlignment="1">
      <alignment/>
    </xf>
    <xf numFmtId="199" fontId="73" fillId="33" borderId="23" xfId="0" applyNumberFormat="1" applyFont="1" applyFill="1" applyBorder="1" applyAlignment="1">
      <alignment horizontal="right"/>
    </xf>
    <xf numFmtId="199" fontId="73" fillId="33" borderId="23" xfId="0" applyNumberFormat="1" applyFont="1" applyFill="1" applyBorder="1" applyAlignment="1">
      <alignment horizontal="right" vertical="center"/>
    </xf>
    <xf numFmtId="0" fontId="73" fillId="33" borderId="23" xfId="0" applyFont="1" applyFill="1" applyBorder="1" applyAlignment="1" applyProtection="1">
      <alignment/>
      <protection/>
    </xf>
    <xf numFmtId="184" fontId="4" fillId="0" borderId="17" xfId="0" applyNumberFormat="1" applyFont="1" applyFill="1" applyBorder="1" applyAlignment="1" applyProtection="1">
      <alignment horizontal="center" vertical="center"/>
      <protection/>
    </xf>
    <xf numFmtId="14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Alignment="1">
      <alignment vertical="center"/>
    </xf>
    <xf numFmtId="0" fontId="4" fillId="0" borderId="31" xfId="0" applyFont="1" applyFill="1" applyBorder="1" applyAlignment="1">
      <alignment horizontal="left" vertical="center" wrapText="1"/>
    </xf>
    <xf numFmtId="0" fontId="73" fillId="0" borderId="17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199" fontId="4" fillId="0" borderId="17" xfId="66" applyNumberFormat="1" applyFont="1" applyFill="1" applyBorder="1" applyAlignment="1">
      <alignment horizontal="right" vertical="center"/>
    </xf>
    <xf numFmtId="182" fontId="4" fillId="0" borderId="17" xfId="66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 applyProtection="1">
      <alignment horizontal="left" vertical="top" wrapText="1"/>
      <protection locked="0"/>
    </xf>
    <xf numFmtId="4" fontId="7" fillId="0" borderId="25" xfId="0" applyNumberFormat="1" applyFont="1" applyFill="1" applyBorder="1" applyAlignment="1">
      <alignment horizontal="right" vertical="center"/>
    </xf>
    <xf numFmtId="225" fontId="7" fillId="0" borderId="25" xfId="0" applyNumberFormat="1" applyFont="1" applyFill="1" applyBorder="1" applyAlignment="1">
      <alignment horizontal="right" vertical="center"/>
    </xf>
    <xf numFmtId="4" fontId="82" fillId="0" borderId="40" xfId="0" applyNumberFormat="1" applyFont="1" applyFill="1" applyBorder="1" applyAlignment="1" applyProtection="1">
      <alignment horizontal="right" vertical="center"/>
      <protection/>
    </xf>
    <xf numFmtId="4" fontId="82" fillId="0" borderId="25" xfId="0" applyNumberFormat="1" applyFont="1" applyFill="1" applyBorder="1" applyAlignment="1" applyProtection="1">
      <alignment horizontal="right" vertical="center"/>
      <protection/>
    </xf>
    <xf numFmtId="4" fontId="7" fillId="0" borderId="41" xfId="0" applyNumberFormat="1" applyFont="1" applyFill="1" applyBorder="1" applyAlignment="1" applyProtection="1">
      <alignment horizontal="right" vertical="center"/>
      <protection/>
    </xf>
    <xf numFmtId="4" fontId="7" fillId="0" borderId="25" xfId="0" applyNumberFormat="1" applyFont="1" applyFill="1" applyBorder="1" applyAlignment="1" applyProtection="1">
      <alignment horizontal="right" vertical="center"/>
      <protection/>
    </xf>
    <xf numFmtId="4" fontId="7" fillId="0" borderId="28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wrapText="1"/>
    </xf>
    <xf numFmtId="0" fontId="4" fillId="0" borderId="23" xfId="0" applyFont="1" applyFill="1" applyBorder="1" applyAlignment="1">
      <alignment/>
    </xf>
    <xf numFmtId="199" fontId="4" fillId="0" borderId="23" xfId="0" applyNumberFormat="1" applyFont="1" applyFill="1" applyBorder="1" applyAlignment="1">
      <alignment horizontal="right"/>
    </xf>
    <xf numFmtId="199" fontId="4" fillId="0" borderId="23" xfId="0" applyNumberFormat="1" applyFont="1" applyFill="1" applyBorder="1" applyAlignment="1">
      <alignment horizontal="right" vertical="center"/>
    </xf>
    <xf numFmtId="184" fontId="73" fillId="0" borderId="42" xfId="0" applyNumberFormat="1" applyFont="1" applyFill="1" applyBorder="1" applyAlignment="1" applyProtection="1">
      <alignment horizontal="center"/>
      <protection/>
    </xf>
    <xf numFmtId="4" fontId="8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43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184" fontId="4" fillId="0" borderId="23" xfId="0" applyNumberFormat="1" applyFont="1" applyFill="1" applyBorder="1" applyAlignment="1" applyProtection="1">
      <alignment horizontal="center"/>
      <protection/>
    </xf>
    <xf numFmtId="184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vertical="center"/>
    </xf>
    <xf numFmtId="214" fontId="4" fillId="0" borderId="23" xfId="0" applyNumberFormat="1" applyFont="1" applyFill="1" applyBorder="1" applyAlignment="1">
      <alignment horizontal="right"/>
    </xf>
    <xf numFmtId="182" fontId="4" fillId="0" borderId="23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32" xfId="0" applyFont="1" applyFill="1" applyBorder="1" applyAlignment="1">
      <alignment horizontal="left" vertical="center" wrapText="1"/>
    </xf>
    <xf numFmtId="199" fontId="4" fillId="0" borderId="15" xfId="66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182" fontId="4" fillId="0" borderId="15" xfId="66" applyNumberFormat="1" applyFont="1" applyFill="1" applyBorder="1" applyAlignment="1">
      <alignment horizontal="right" vertical="center" wrapText="1"/>
    </xf>
    <xf numFmtId="0" fontId="4" fillId="0" borderId="17" xfId="34" applyFont="1" applyFill="1" applyBorder="1" applyAlignment="1">
      <alignment horizontal="center" vertical="center" wrapText="1"/>
      <protection/>
    </xf>
    <xf numFmtId="184" fontId="4" fillId="0" borderId="15" xfId="0" applyNumberFormat="1" applyFont="1" applyFill="1" applyBorder="1" applyAlignment="1" applyProtection="1">
      <alignment horizontal="center" vertical="center" wrapText="1"/>
      <protection/>
    </xf>
    <xf numFmtId="215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>
      <alignment/>
    </xf>
    <xf numFmtId="4" fontId="7" fillId="0" borderId="17" xfId="0" applyNumberFormat="1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wrapText="1"/>
    </xf>
    <xf numFmtId="0" fontId="7" fillId="0" borderId="17" xfId="0" applyFont="1" applyFill="1" applyBorder="1" applyAlignment="1" applyProtection="1">
      <alignment horizontal="center" vertical="top" wrapText="1"/>
      <protection locked="0"/>
    </xf>
    <xf numFmtId="2" fontId="7" fillId="0" borderId="17" xfId="0" applyNumberFormat="1" applyFont="1" applyFill="1" applyBorder="1" applyAlignment="1" applyProtection="1">
      <alignment vertical="top" wrapText="1"/>
      <protection locked="0"/>
    </xf>
    <xf numFmtId="4" fontId="82" fillId="0" borderId="25" xfId="0" applyNumberFormat="1" applyFont="1" applyFill="1" applyBorder="1" applyAlignment="1">
      <alignment horizontal="right" vertical="center"/>
    </xf>
    <xf numFmtId="0" fontId="73" fillId="0" borderId="23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2" fontId="10" fillId="0" borderId="29" xfId="0" applyNumberFormat="1" applyFont="1" applyFill="1" applyBorder="1" applyAlignment="1" applyProtection="1">
      <alignment vertical="center" wrapText="1"/>
      <protection locked="0"/>
    </xf>
    <xf numFmtId="215" fontId="77" fillId="0" borderId="0" xfId="0" applyNumberFormat="1" applyFont="1" applyFill="1" applyBorder="1" applyAlignment="1">
      <alignment/>
    </xf>
    <xf numFmtId="0" fontId="5" fillId="32" borderId="44" xfId="0" applyFont="1" applyFill="1" applyBorder="1" applyAlignment="1" applyProtection="1">
      <alignment horizontal="center" vertical="center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/>
    </xf>
    <xf numFmtId="0" fontId="5" fillId="32" borderId="2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32" borderId="28" xfId="0" applyFont="1" applyFill="1" applyBorder="1" applyAlignment="1" applyProtection="1">
      <alignment horizontal="center" vertical="center" wrapText="1"/>
      <protection/>
    </xf>
    <xf numFmtId="0" fontId="5" fillId="32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32" borderId="48" xfId="0" applyFont="1" applyFill="1" applyBorder="1" applyAlignment="1" applyProtection="1">
      <alignment horizontal="center" vertical="center" wrapText="1"/>
      <protection/>
    </xf>
    <xf numFmtId="0" fontId="5" fillId="32" borderId="31" xfId="0" applyFont="1" applyFill="1" applyBorder="1" applyAlignment="1" applyProtection="1">
      <alignment horizontal="center" vertical="center" wrapText="1"/>
      <protection/>
    </xf>
    <xf numFmtId="0" fontId="5" fillId="32" borderId="27" xfId="0" applyFont="1" applyFill="1" applyBorder="1" applyAlignment="1" applyProtection="1">
      <alignment horizontal="center" vertical="center" wrapText="1"/>
      <protection/>
    </xf>
    <xf numFmtId="0" fontId="5" fillId="32" borderId="49" xfId="0" applyFont="1" applyFill="1" applyBorder="1" applyAlignment="1" applyProtection="1">
      <alignment horizontal="center" vertical="center" wrapText="1"/>
      <protection/>
    </xf>
    <xf numFmtId="0" fontId="5" fillId="32" borderId="34" xfId="0" applyFont="1" applyFill="1" applyBorder="1" applyAlignment="1" applyProtection="1">
      <alignment horizontal="center" vertical="center" wrapText="1"/>
      <protection/>
    </xf>
    <xf numFmtId="0" fontId="5" fillId="32" borderId="41" xfId="0" applyFont="1" applyFill="1" applyBorder="1" applyAlignment="1" applyProtection="1">
      <alignment horizontal="center" vertical="center" wrapText="1"/>
      <protection/>
    </xf>
    <xf numFmtId="0" fontId="5" fillId="32" borderId="39" xfId="0" applyFont="1" applyFill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center" vertical="center" wrapText="1"/>
      <protection/>
    </xf>
    <xf numFmtId="0" fontId="5" fillId="32" borderId="50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2" borderId="46" xfId="0" applyFont="1" applyFill="1" applyBorder="1" applyAlignment="1" applyProtection="1">
      <alignment horizontal="center" vertical="center" wrapText="1"/>
      <protection/>
    </xf>
    <xf numFmtId="0" fontId="5" fillId="32" borderId="51" xfId="0" applyFont="1" applyFill="1" applyBorder="1" applyAlignment="1" applyProtection="1">
      <alignment horizontal="center" vertical="center" wrapText="1"/>
      <protection/>
    </xf>
    <xf numFmtId="0" fontId="5" fillId="32" borderId="33" xfId="0" applyFont="1" applyFill="1" applyBorder="1" applyAlignment="1" applyProtection="1">
      <alignment horizontal="center" vertical="center" wrapText="1"/>
      <protection/>
    </xf>
    <xf numFmtId="0" fontId="5" fillId="32" borderId="40" xfId="0" applyFont="1" applyFill="1" applyBorder="1" applyAlignment="1" applyProtection="1">
      <alignment horizontal="center" vertical="center" wrapText="1"/>
      <protection/>
    </xf>
    <xf numFmtId="0" fontId="5" fillId="32" borderId="52" xfId="0" applyFont="1" applyFill="1" applyBorder="1" applyAlignment="1" applyProtection="1">
      <alignment horizontal="center" vertical="center" wrapText="1"/>
      <protection/>
    </xf>
    <xf numFmtId="0" fontId="5" fillId="32" borderId="18" xfId="0" applyFont="1" applyFill="1" applyBorder="1" applyAlignment="1" applyProtection="1">
      <alignment horizontal="center" vertical="center" wrapText="1"/>
      <protection/>
    </xf>
    <xf numFmtId="0" fontId="5" fillId="32" borderId="53" xfId="0" applyFont="1" applyFill="1" applyBorder="1" applyAlignment="1" applyProtection="1">
      <alignment horizontal="center" vertical="center" wrapText="1"/>
      <protection/>
    </xf>
    <xf numFmtId="0" fontId="5" fillId="32" borderId="54" xfId="0" applyFont="1" applyFill="1" applyBorder="1" applyAlignment="1" applyProtection="1">
      <alignment horizontal="center" vertical="center" wrapText="1"/>
      <protection/>
    </xf>
    <xf numFmtId="0" fontId="5" fillId="32" borderId="55" xfId="0" applyFont="1" applyFill="1" applyBorder="1" applyAlignment="1" applyProtection="1">
      <alignment horizontal="center" vertical="center" wrapText="1"/>
      <protection/>
    </xf>
    <xf numFmtId="0" fontId="5" fillId="32" borderId="45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36" borderId="21" xfId="0" applyFont="1" applyFill="1" applyBorder="1" applyAlignment="1" applyProtection="1">
      <alignment horizontal="center" vertical="center" wrapText="1"/>
      <protection/>
    </xf>
    <xf numFmtId="0" fontId="5" fillId="39" borderId="10" xfId="0" applyFont="1" applyFill="1" applyBorder="1" applyAlignment="1" applyProtection="1">
      <alignment horizontal="center" vertical="center" wrapText="1"/>
      <protection/>
    </xf>
    <xf numFmtId="0" fontId="5" fillId="39" borderId="45" xfId="0" applyFont="1" applyFill="1" applyBorder="1" applyAlignment="1" applyProtection="1">
      <alignment horizontal="center" vertical="center" wrapText="1"/>
      <protection/>
    </xf>
    <xf numFmtId="0" fontId="5" fillId="39" borderId="46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 applyProtection="1">
      <alignment horizontal="left" vertical="center" wrapText="1"/>
      <protection locked="0"/>
    </xf>
    <xf numFmtId="0" fontId="16" fillId="0" borderId="41" xfId="0" applyFont="1" applyFill="1" applyBorder="1" applyAlignment="1" applyProtection="1">
      <alignment horizontal="left" vertical="center" wrapText="1"/>
      <protection locked="0"/>
    </xf>
    <xf numFmtId="0" fontId="16" fillId="0" borderId="40" xfId="0" applyFont="1" applyFill="1" applyBorder="1" applyAlignment="1" applyProtection="1">
      <alignment horizontal="left"/>
      <protection locked="0"/>
    </xf>
    <xf numFmtId="0" fontId="16" fillId="0" borderId="41" xfId="0" applyFont="1" applyFill="1" applyBorder="1" applyAlignment="1" applyProtection="1">
      <alignment horizontal="left"/>
      <protection locked="0"/>
    </xf>
    <xf numFmtId="0" fontId="16" fillId="0" borderId="40" xfId="0" applyFont="1" applyFill="1" applyBorder="1" applyAlignment="1">
      <alignment horizontal="left" wrapText="1"/>
    </xf>
    <xf numFmtId="0" fontId="16" fillId="0" borderId="56" xfId="0" applyFont="1" applyFill="1" applyBorder="1" applyAlignment="1">
      <alignment horizontal="left" wrapText="1"/>
    </xf>
    <xf numFmtId="0" fontId="16" fillId="0" borderId="41" xfId="0" applyFont="1" applyFill="1" applyBorder="1" applyAlignment="1">
      <alignment horizontal="left" wrapText="1"/>
    </xf>
    <xf numFmtId="0" fontId="5" fillId="36" borderId="14" xfId="0" applyFont="1" applyFill="1" applyBorder="1" applyAlignment="1" applyProtection="1">
      <alignment horizontal="center" vertical="center"/>
      <protection/>
    </xf>
    <xf numFmtId="0" fontId="5" fillId="36" borderId="43" xfId="0" applyFont="1" applyFill="1" applyBorder="1" applyAlignment="1" applyProtection="1">
      <alignment horizontal="center" vertical="center"/>
      <protection/>
    </xf>
    <xf numFmtId="0" fontId="5" fillId="32" borderId="57" xfId="0" applyFont="1" applyFill="1" applyBorder="1" applyAlignment="1" applyProtection="1">
      <alignment horizontal="center" vertical="center" wrapText="1"/>
      <protection/>
    </xf>
    <xf numFmtId="0" fontId="5" fillId="32" borderId="58" xfId="0" applyFont="1" applyFill="1" applyBorder="1" applyAlignment="1" applyProtection="1">
      <alignment horizontal="center" vertical="center" wrapText="1"/>
      <protection/>
    </xf>
    <xf numFmtId="0" fontId="5" fillId="32" borderId="59" xfId="0" applyFont="1" applyFill="1" applyBorder="1" applyAlignment="1" applyProtection="1">
      <alignment horizontal="center" vertical="center" wrapText="1"/>
      <protection/>
    </xf>
    <xf numFmtId="0" fontId="16" fillId="0" borderId="60" xfId="0" applyFont="1" applyFill="1" applyBorder="1" applyAlignment="1" applyProtection="1">
      <alignment horizontal="left" vertical="top" wrapText="1"/>
      <protection locked="0"/>
    </xf>
    <xf numFmtId="0" fontId="16" fillId="0" borderId="61" xfId="0" applyFont="1" applyFill="1" applyBorder="1" applyAlignment="1" applyProtection="1">
      <alignment horizontal="left" vertical="top" wrapText="1"/>
      <protection locked="0"/>
    </xf>
    <xf numFmtId="0" fontId="16" fillId="0" borderId="60" xfId="0" applyFont="1" applyFill="1" applyBorder="1" applyAlignment="1">
      <alignment horizontal="left" vertical="top" wrapText="1"/>
    </xf>
    <xf numFmtId="0" fontId="16" fillId="0" borderId="6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60" xfId="0" applyFont="1" applyFill="1" applyBorder="1" applyAlignment="1" applyProtection="1">
      <alignment horizontal="left" wrapText="1"/>
      <protection locked="0"/>
    </xf>
    <xf numFmtId="0" fontId="16" fillId="0" borderId="61" xfId="0" applyFont="1" applyFill="1" applyBorder="1" applyAlignment="1" applyProtection="1">
      <alignment horizontal="left" wrapText="1"/>
      <protection locked="0"/>
    </xf>
    <xf numFmtId="0" fontId="16" fillId="0" borderId="60" xfId="0" applyFont="1" applyFill="1" applyBorder="1" applyAlignment="1" applyProtection="1">
      <alignment horizontal="right" wrapText="1"/>
      <protection locked="0"/>
    </xf>
    <xf numFmtId="0" fontId="16" fillId="0" borderId="61" xfId="0" applyFont="1" applyFill="1" applyBorder="1" applyAlignment="1" applyProtection="1">
      <alignment horizontal="right" wrapText="1"/>
      <protection locked="0"/>
    </xf>
    <xf numFmtId="0" fontId="16" fillId="0" borderId="6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61" xfId="0" applyFont="1" applyFill="1" applyBorder="1" applyAlignment="1">
      <alignment horizontal="right" wrapText="1"/>
    </xf>
    <xf numFmtId="0" fontId="16" fillId="0" borderId="60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6" fillId="0" borderId="61" xfId="0" applyFont="1" applyBorder="1" applyAlignment="1">
      <alignment horizontal="right" wrapText="1"/>
    </xf>
    <xf numFmtId="0" fontId="16" fillId="0" borderId="62" xfId="0" applyFont="1" applyFill="1" applyBorder="1" applyAlignment="1" applyProtection="1">
      <alignment horizontal="left"/>
      <protection locked="0"/>
    </xf>
    <xf numFmtId="0" fontId="16" fillId="0" borderId="63" xfId="0" applyFont="1" applyFill="1" applyBorder="1" applyAlignment="1" applyProtection="1">
      <alignment horizontal="left"/>
      <protection locked="0"/>
    </xf>
    <xf numFmtId="0" fontId="16" fillId="0" borderId="62" xfId="0" applyFont="1" applyFill="1" applyBorder="1" applyAlignment="1" applyProtection="1">
      <alignment horizontal="right"/>
      <protection locked="0"/>
    </xf>
    <xf numFmtId="0" fontId="16" fillId="0" borderId="63" xfId="0" applyFont="1" applyFill="1" applyBorder="1" applyAlignment="1" applyProtection="1">
      <alignment horizontal="right"/>
      <protection locked="0"/>
    </xf>
    <xf numFmtId="0" fontId="16" fillId="0" borderId="62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horizontal="left" wrapText="1"/>
    </xf>
    <xf numFmtId="0" fontId="16" fillId="0" borderId="63" xfId="0" applyFont="1" applyFill="1" applyBorder="1" applyAlignment="1">
      <alignment horizontal="left" wrapText="1"/>
    </xf>
    <xf numFmtId="0" fontId="16" fillId="0" borderId="62" xfId="0" applyFont="1" applyFill="1" applyBorder="1" applyAlignment="1">
      <alignment horizontal="right" wrapText="1"/>
    </xf>
    <xf numFmtId="0" fontId="16" fillId="0" borderId="16" xfId="0" applyFont="1" applyFill="1" applyBorder="1" applyAlignment="1">
      <alignment horizontal="right" wrapText="1"/>
    </xf>
    <xf numFmtId="0" fontId="16" fillId="0" borderId="63" xfId="0" applyFont="1" applyFill="1" applyBorder="1" applyAlignment="1">
      <alignment horizontal="right" wrapText="1"/>
    </xf>
    <xf numFmtId="0" fontId="16" fillId="0" borderId="40" xfId="0" applyFont="1" applyBorder="1" applyAlignment="1">
      <alignment horizontal="left" wrapText="1"/>
    </xf>
    <xf numFmtId="0" fontId="16" fillId="0" borderId="41" xfId="0" applyFont="1" applyBorder="1" applyAlignment="1">
      <alignment horizontal="left" wrapText="1"/>
    </xf>
    <xf numFmtId="0" fontId="16" fillId="0" borderId="56" xfId="0" applyFont="1" applyBorder="1" applyAlignment="1">
      <alignment horizontal="left" wrapText="1"/>
    </xf>
    <xf numFmtId="0" fontId="16" fillId="0" borderId="62" xfId="0" applyFont="1" applyFill="1" applyBorder="1" applyAlignment="1" applyProtection="1">
      <alignment horizontal="center"/>
      <protection locked="0"/>
    </xf>
    <xf numFmtId="0" fontId="16" fillId="0" borderId="63" xfId="0" applyFont="1" applyFill="1" applyBorder="1" applyAlignment="1" applyProtection="1">
      <alignment horizontal="center"/>
      <protection locked="0"/>
    </xf>
    <xf numFmtId="0" fontId="16" fillId="0" borderId="62" xfId="0" applyFont="1" applyBorder="1" applyAlignment="1">
      <alignment horizontal="right" wrapText="1"/>
    </xf>
    <xf numFmtId="0" fontId="16" fillId="0" borderId="16" xfId="0" applyFont="1" applyBorder="1" applyAlignment="1">
      <alignment horizontal="right" wrapText="1"/>
    </xf>
    <xf numFmtId="0" fontId="16" fillId="0" borderId="63" xfId="0" applyFont="1" applyBorder="1" applyAlignment="1">
      <alignment horizontal="right" wrapText="1"/>
    </xf>
    <xf numFmtId="0" fontId="16" fillId="0" borderId="60" xfId="0" applyFont="1" applyBorder="1" applyAlignment="1">
      <alignment horizontal="left" vertical="top" wrapText="1"/>
    </xf>
    <xf numFmtId="0" fontId="16" fillId="0" borderId="6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60" xfId="0" applyFont="1" applyBorder="1" applyAlignment="1">
      <alignment horizontal="left" wrapText="1"/>
    </xf>
    <xf numFmtId="0" fontId="16" fillId="0" borderId="61" xfId="0" applyFont="1" applyBorder="1" applyAlignment="1">
      <alignment horizontal="left" wrapText="1"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80" fillId="37" borderId="0" xfId="0" applyFont="1" applyFill="1" applyBorder="1" applyAlignment="1">
      <alignment horizontal="right" wrapText="1"/>
    </xf>
    <xf numFmtId="0" fontId="5" fillId="33" borderId="57" xfId="0" applyFont="1" applyFill="1" applyBorder="1" applyAlignment="1">
      <alignment horizontal="left" vertical="center" wrapText="1"/>
    </xf>
    <xf numFmtId="0" fontId="5" fillId="33" borderId="49" xfId="0" applyFont="1" applyFill="1" applyBorder="1" applyAlignment="1">
      <alignment horizontal="left" vertical="center" wrapText="1"/>
    </xf>
    <xf numFmtId="0" fontId="7" fillId="35" borderId="58" xfId="0" applyFont="1" applyFill="1" applyBorder="1" applyAlignment="1" applyProtection="1">
      <alignment horizontal="left" vertical="center" wrapText="1"/>
      <protection/>
    </xf>
    <xf numFmtId="0" fontId="7" fillId="35" borderId="64" xfId="0" applyFont="1" applyFill="1" applyBorder="1" applyAlignment="1" applyProtection="1">
      <alignment horizontal="left" vertical="center" wrapText="1"/>
      <protection/>
    </xf>
    <xf numFmtId="0" fontId="7" fillId="35" borderId="34" xfId="0" applyFont="1" applyFill="1" applyBorder="1" applyAlignment="1" applyProtection="1">
      <alignment horizontal="left" vertical="center" wrapText="1"/>
      <protection/>
    </xf>
    <xf numFmtId="0" fontId="80" fillId="37" borderId="0" xfId="0" applyFont="1" applyFill="1" applyBorder="1" applyAlignment="1" applyProtection="1">
      <alignment horizontal="left" wrapText="1"/>
      <protection locked="0"/>
    </xf>
    <xf numFmtId="0" fontId="80" fillId="37" borderId="0" xfId="0" applyFont="1" applyFill="1" applyBorder="1" applyAlignment="1" applyProtection="1">
      <alignment horizontal="right" wrapText="1"/>
      <protection locked="0"/>
    </xf>
    <xf numFmtId="0" fontId="80" fillId="37" borderId="0" xfId="0" applyFont="1" applyFill="1" applyBorder="1" applyAlignment="1" applyProtection="1">
      <alignment horizontal="left" vertical="center" wrapText="1"/>
      <protection locked="0"/>
    </xf>
    <xf numFmtId="0" fontId="80" fillId="37" borderId="0" xfId="0" applyFont="1" applyFill="1" applyBorder="1" applyAlignment="1" applyProtection="1">
      <alignment horizontal="left"/>
      <protection locked="0"/>
    </xf>
    <xf numFmtId="0" fontId="80" fillId="37" borderId="0" xfId="0" applyFont="1" applyFill="1" applyBorder="1" applyAlignment="1">
      <alignment horizontal="left" wrapText="1"/>
    </xf>
    <xf numFmtId="0" fontId="80" fillId="37" borderId="0" xfId="0" applyFont="1" applyFill="1" applyBorder="1" applyAlignment="1" applyProtection="1">
      <alignment horizontal="left" vertical="top" wrapText="1"/>
      <protection locked="0"/>
    </xf>
    <xf numFmtId="0" fontId="80" fillId="37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 applyProtection="1">
      <alignment horizontal="center" vertical="center"/>
      <protection/>
    </xf>
    <xf numFmtId="0" fontId="5" fillId="36" borderId="46" xfId="0" applyFont="1" applyFill="1" applyBorder="1" applyAlignment="1" applyProtection="1">
      <alignment horizontal="center" vertical="center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0" fontId="5" fillId="32" borderId="65" xfId="0" applyFont="1" applyFill="1" applyBorder="1" applyAlignment="1" applyProtection="1">
      <alignment horizontal="center" vertical="center" wrapText="1"/>
      <protection/>
    </xf>
    <xf numFmtId="0" fontId="5" fillId="32" borderId="66" xfId="0" applyFont="1" applyFill="1" applyBorder="1" applyAlignment="1" applyProtection="1">
      <alignment horizontal="center" vertical="center" wrapText="1"/>
      <protection/>
    </xf>
    <xf numFmtId="0" fontId="19" fillId="32" borderId="27" xfId="0" applyFont="1" applyFill="1" applyBorder="1" applyAlignment="1" applyProtection="1">
      <alignment horizontal="center" vertical="center" wrapText="1"/>
      <protection/>
    </xf>
    <xf numFmtId="0" fontId="19" fillId="32" borderId="67" xfId="0" applyFont="1" applyFill="1" applyBorder="1" applyAlignment="1" applyProtection="1">
      <alignment horizontal="center" vertical="center" wrapText="1"/>
      <protection/>
    </xf>
    <xf numFmtId="0" fontId="19" fillId="32" borderId="28" xfId="0" applyFont="1" applyFill="1" applyBorder="1" applyAlignment="1" applyProtection="1">
      <alignment horizontal="center" vertical="center" wrapText="1"/>
      <protection/>
    </xf>
    <xf numFmtId="0" fontId="19" fillId="32" borderId="68" xfId="0" applyFont="1" applyFill="1" applyBorder="1" applyAlignment="1" applyProtection="1">
      <alignment horizontal="center" vertical="center" wrapText="1"/>
      <protection/>
    </xf>
    <xf numFmtId="0" fontId="5" fillId="32" borderId="37" xfId="0" applyFont="1" applyFill="1" applyBorder="1" applyAlignment="1" applyProtection="1">
      <alignment horizontal="center" vertical="center" wrapText="1"/>
      <protection/>
    </xf>
    <xf numFmtId="0" fontId="5" fillId="32" borderId="20" xfId="0" applyFont="1" applyFill="1" applyBorder="1" applyAlignment="1" applyProtection="1">
      <alignment horizontal="center" vertical="center" wrapText="1"/>
      <protection/>
    </xf>
    <xf numFmtId="0" fontId="5" fillId="32" borderId="68" xfId="0" applyFont="1" applyFill="1" applyBorder="1" applyAlignment="1" applyProtection="1">
      <alignment horizontal="center" vertical="center" wrapText="1"/>
      <protection/>
    </xf>
    <xf numFmtId="0" fontId="5" fillId="32" borderId="19" xfId="0" applyFont="1" applyFill="1" applyBorder="1" applyAlignment="1" applyProtection="1">
      <alignment horizontal="center" vertical="center" wrapText="1"/>
      <protection/>
    </xf>
    <xf numFmtId="0" fontId="5" fillId="32" borderId="21" xfId="0" applyFont="1" applyFill="1" applyBorder="1" applyAlignment="1" applyProtection="1">
      <alignment horizontal="center" vertical="center" wrapText="1"/>
      <protection/>
    </xf>
    <xf numFmtId="0" fontId="5" fillId="32" borderId="69" xfId="0" applyFont="1" applyFill="1" applyBorder="1" applyAlignment="1" applyProtection="1">
      <alignment horizontal="center" vertical="center" wrapText="1"/>
      <protection/>
    </xf>
    <xf numFmtId="0" fontId="5" fillId="32" borderId="70" xfId="0" applyFont="1" applyFill="1" applyBorder="1" applyAlignment="1" applyProtection="1">
      <alignment horizontal="center" vertical="center" wrapText="1"/>
      <protection/>
    </xf>
    <xf numFmtId="0" fontId="5" fillId="32" borderId="71" xfId="0" applyFont="1" applyFill="1" applyBorder="1" applyAlignment="1" applyProtection="1">
      <alignment horizontal="center" vertical="center" wrapText="1"/>
      <protection/>
    </xf>
    <xf numFmtId="0" fontId="5" fillId="32" borderId="72" xfId="0" applyFont="1" applyFill="1" applyBorder="1" applyAlignment="1" applyProtection="1">
      <alignment horizontal="center" vertical="center" wrapText="1"/>
      <protection/>
    </xf>
    <xf numFmtId="0" fontId="5" fillId="32" borderId="73" xfId="0" applyFont="1" applyFill="1" applyBorder="1" applyAlignment="1" applyProtection="1">
      <alignment horizontal="center" vertical="center" wrapText="1"/>
      <protection/>
    </xf>
    <xf numFmtId="0" fontId="5" fillId="32" borderId="74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2" borderId="38" xfId="0" applyFont="1" applyFill="1" applyBorder="1" applyAlignment="1" applyProtection="1">
      <alignment horizontal="center" vertical="center" wrapText="1"/>
      <protection/>
    </xf>
    <xf numFmtId="0" fontId="5" fillId="32" borderId="67" xfId="0" applyFont="1" applyFill="1" applyBorder="1" applyAlignment="1" applyProtection="1">
      <alignment horizontal="center" vertical="center" wrapText="1"/>
      <protection/>
    </xf>
    <xf numFmtId="0" fontId="4" fillId="35" borderId="31" xfId="55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_ф 2ГД - форма отчета ГД по закупкам (по видам закупок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BPnov (1) 2" xfId="56"/>
    <cellStyle name="Обычный_обоснование ЕИ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Avetisyan\Downloads\Documents%20and%20Settings\RazumovDV\&#1056;&#1072;&#1073;&#1086;&#1095;&#1080;&#1081;%20&#1089;&#1090;&#1086;&#1083;\&#1043;&#1050;&#1055;&#1047;\&#1047;&#1077;&#1081;&#1089;&#1082;&#1072;&#1103;%20&#1043;&#1069;&#1057;%20&#1085;&#1072;%20&#1062;&#1047;&#1050;\Documents%20and%20Settings\KadochnikovaVA\Local%20Settings\Temporary%20Internet%20Files\OLKD\&#1055;&#1077;&#1088;&#1074;&#1086;&#1086;&#1095;&#1077;&#1088;&#1077;&#1076;&#1085;&#1099;&#1077;%20%20&#1043;&#1050;&#1055;&#1047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Avetisyan\Downloads\Documents%20and%20Settings\RazumovDV\&#1056;&#1072;&#1073;&#1086;&#1095;&#1080;&#1081;%20&#1089;&#1090;&#1086;&#1083;\&#1043;&#1050;&#1055;&#1047;\&#1047;&#1077;&#1081;&#1089;&#1082;&#1072;&#1103;%20&#1043;&#1069;&#1057;%20&#1085;&#1072;%20&#1062;&#1047;&#1050;\Documents%20and%20Settings\tab\&#1052;&#1086;&#1080;%20&#1076;&#1086;&#1082;&#1091;&#1084;&#1077;&#1085;&#1090;&#1099;\&#1047;&#1072;&#1082;&#1091;&#1087;&#1082;&#1080;\&#1047;&#1072;&#1082;&#1091;&#1087;&#1082;&#1080;%20-%20&#1096;&#1072;&#1073;&#1083;&#1086;&#1085;%201\&#1056;&#1077;&#1077;&#1089;&#1090;&#1088;%20&#1076;&#1086;&#1075;&#1086;&#1074;&#1086;&#1088;&#1086;&#1074;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musin\Local%20Settings\Temporary%20Internet%20Files\Content.IE5\814MP833\&#1064;&#1072;&#1073;&#1083;&#1086;&#1085;%20&#1043;&#1050;&#1055;&#1047;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ep-purch\&#1043;&#1050;&#1055;&#1047;%20-%202010\&#1050;&#1086;&#1088;&#1088;&#1077;&#1082;&#1090;&#1080;&#1088;&#1086;&#1074;&#1082;&#1080;\1-&#1103;%20&#1055;&#1083;&#1072;&#1085;&#1086;&#1074;&#1072;&#1103;%20&#1082;&#1086;&#1088;&#1088;&#1077;&#1082;&#1090;&#1080;&#1088;&#1086;&#1074;&#1082;&#1072;\&#1047;&#1043;&#1069;&#1057;%20&#1043;&#1050;&#1055;&#1047;%202010%201-&#1077;%20&#1091;&#1090;&#1086;&#1095;&#1085;&#1077;&#1085;&#1080;&#1077;%20v5(&#1087;&#1086;&#1089;&#1083;&#1077;&#1076;&#1085;&#1080;&#1081;%20&#1074;&#1072;&#1088;&#1080;&#1072;&#1085;&#1090;%2011.11.09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Avetisyan\Downloads\Documents%20and%20Settings\RazumovDV\&#1056;&#1072;&#1073;&#1086;&#1095;&#1080;&#1081;%20&#1089;&#1090;&#1086;&#1083;\&#1043;&#1050;&#1055;&#1047;\&#1047;&#1077;&#1081;&#1089;&#1082;&#1072;&#1103;%20&#1043;&#1069;&#1057;%20&#1085;&#1072;%20&#1062;&#1047;&#1050;\Documents%20and%20Settings\gaponovaoa\Local%20Settings\Temporary%20Internet%20Files\OLKC\&#1050;&#1086;&#1087;&#1080;&#1103;%20&#1055;&#1088;&#1080;&#1083;&#1086;&#1078;&#1077;&#1085;&#1080;&#1077;%20&#8470;1%20&#1043;&#1050;&#1055;&#1047;-2010%20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Avetisyan\Downloads\Documents%20and%20Settings\RazumovDV\&#1056;&#1072;&#1073;&#1086;&#1095;&#1080;&#1081;%20&#1089;&#1090;&#1086;&#1083;\&#1043;&#1050;&#1055;&#1047;\&#1047;&#1077;&#1081;&#1089;&#1082;&#1072;&#1103;%20&#1043;&#1069;&#1057;%20&#1085;&#1072;%20&#1062;&#1047;&#1050;\Users\BachurinAL\AppData\Local\Microsoft\Windows\Temporary%20Internet%20Files\Content.Outlook\D2TK1RWL\&#1057;&#1069;&#1041;&#1056;\&#1055;&#1088;&#1080;&#1083;&#1086;&#1078;&#1077;&#1085;&#1080;&#1077;%20&#8470;1%20&#1043;&#1050;&#1055;&#1047;-2010%20(2)%20(4).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Avetisyan\Downloads\Documents%20and%20Settings\RazumovDV\&#1056;&#1072;&#1073;&#1086;&#1095;&#1080;&#1081;%20&#1089;&#1090;&#1086;&#1083;\&#1043;&#1050;&#1055;&#1047;\&#1047;&#1077;&#1081;&#1089;&#1082;&#1072;&#1103;%20&#1043;&#1069;&#1057;%20&#1085;&#1072;%20&#1062;&#1047;&#1050;\Users\BachurinAL\AppData\Local\Microsoft\Windows\Temporary%20Internet%20Files\Content.Outlook\D2TK1RWL\&#1054;&#1050;&#1048;&#1057;\16.02.10_1&#1055;&#1088;&#1080;&#1083;&#1086;&#1078;&#1077;&#1085;&#1080;&#1077;_&#8470;1_&#1043;&#1050;&#1055;&#1047;-2010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RazumovDV\Local%20Settings\Temporary%20Internet%20Files\OLKC7\&#1050;&#1086;&#1087;&#1080;&#1103;%20&#1043;&#1050;&#1055;&#1047;-201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КПЗ"/>
      <sheetName val="Лист1"/>
    </sheetNames>
    <sheetDataSet>
      <sheetData sheetId="1">
        <row r="3">
          <cell r="D3" t="str">
            <v>да</v>
          </cell>
        </row>
        <row r="4">
          <cell r="D4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Реестр договоров 2006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КПЗ"/>
      <sheetName val="Лист1"/>
    </sheetNames>
    <sheetDataSet>
      <sheetData sheetId="1">
        <row r="3">
          <cell r="H3">
            <v>2008</v>
          </cell>
        </row>
        <row r="4">
          <cell r="H4">
            <v>2009</v>
          </cell>
        </row>
        <row r="5">
          <cell r="H5">
            <v>2010</v>
          </cell>
        </row>
        <row r="6">
          <cell r="H6">
            <v>2011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2014</v>
          </cell>
        </row>
        <row r="10">
          <cell r="H10">
            <v>2015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орректировка ГКПЗ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КПЗ"/>
      <sheetName val="ГКПЗ (2)"/>
      <sheetName val="Лист1"/>
    </sheetNames>
    <sheetDataSet>
      <sheetData sheetId="2">
        <row r="3">
          <cell r="B3" t="str">
            <v>Конкурс (открытый, одноэтапный)</v>
          </cell>
        </row>
        <row r="4">
          <cell r="B4" t="str">
            <v>Конкурс (открытый, многоэтапный)</v>
          </cell>
        </row>
        <row r="5">
          <cell r="B5" t="str">
            <v>Конкурс (закрытый, одноэтапный)</v>
          </cell>
        </row>
        <row r="6">
          <cell r="B6" t="str">
            <v>Конкурс (закрытый, многоэтапный)</v>
          </cell>
        </row>
        <row r="7">
          <cell r="B7" t="str">
            <v>Запрос предложений (открытый, одноэтапный)</v>
          </cell>
        </row>
        <row r="8">
          <cell r="B8" t="str">
            <v>Запрос предложений (открытый, многоэтапный)</v>
          </cell>
        </row>
        <row r="9">
          <cell r="B9" t="str">
            <v>Запрос предложений (закрытый, одноэтапный)</v>
          </cell>
        </row>
        <row r="10">
          <cell r="B10" t="str">
            <v>Запрос предложений (закрытый, многоэтапный)</v>
          </cell>
        </row>
        <row r="11">
          <cell r="B11" t="str">
            <v>Запрос цен (открытый)</v>
          </cell>
        </row>
        <row r="12">
          <cell r="B12" t="str">
            <v>Запрос цен (закрытый)</v>
          </cell>
        </row>
        <row r="13">
          <cell r="B13" t="str">
            <v>Закупка у единственного источника</v>
          </cell>
        </row>
        <row r="14">
          <cell r="B14" t="str">
            <v>Нерегламентированная закупка</v>
          </cell>
        </row>
        <row r="15">
          <cell r="B15" t="str">
            <v>Конкурентные переговоры (открытые)</v>
          </cell>
        </row>
        <row r="16">
          <cell r="B16" t="str">
            <v>Конкурентные переговоры (закрытые)</v>
          </cell>
        </row>
        <row r="17">
          <cell r="B17" t="str">
            <v>Закупка путем участия в процедурах, организованных продавцами продукции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КПЗ"/>
      <sheetName val="Лист1"/>
    </sheetNames>
    <sheetDataSet>
      <sheetData sheetId="1">
        <row r="3">
          <cell r="B3" t="str">
            <v>Конкурс (открытый, одноэтапный)</v>
          </cell>
          <cell r="D3" t="str">
            <v>да</v>
          </cell>
          <cell r="H3">
            <v>2008</v>
          </cell>
        </row>
        <row r="4">
          <cell r="B4" t="str">
            <v>Конкурс (открытый, многоэтапный)</v>
          </cell>
          <cell r="D4" t="str">
            <v>нет</v>
          </cell>
          <cell r="H4">
            <v>2009</v>
          </cell>
        </row>
        <row r="5">
          <cell r="B5" t="str">
            <v>Конкурс (закрытый, одноэтапный)</v>
          </cell>
          <cell r="H5">
            <v>2010</v>
          </cell>
        </row>
        <row r="6">
          <cell r="B6" t="str">
            <v>Конкурс (закрытый, многоэтапный)</v>
          </cell>
          <cell r="H6">
            <v>2011</v>
          </cell>
        </row>
        <row r="7">
          <cell r="B7" t="str">
            <v>Запрос предложений (открытый, одноэтапный)</v>
          </cell>
          <cell r="H7">
            <v>2012</v>
          </cell>
        </row>
        <row r="8">
          <cell r="B8" t="str">
            <v>Запрос предложений (открытый, многоэтапный)</v>
          </cell>
          <cell r="H8">
            <v>2013</v>
          </cell>
        </row>
        <row r="9">
          <cell r="B9" t="str">
            <v>Запрос предложений (закрытый, одноэтапный)</v>
          </cell>
          <cell r="H9">
            <v>2014</v>
          </cell>
        </row>
        <row r="10">
          <cell r="B10" t="str">
            <v>Запрос предложений (закрытый, многоэтапный)</v>
          </cell>
          <cell r="H10">
            <v>2015</v>
          </cell>
        </row>
        <row r="11">
          <cell r="B11" t="str">
            <v>Запрос цен (открытый)</v>
          </cell>
        </row>
        <row r="12">
          <cell r="B12" t="str">
            <v>Запрос цен (закрытый)</v>
          </cell>
        </row>
        <row r="13">
          <cell r="B13" t="str">
            <v>Закупка у единственного источника</v>
          </cell>
        </row>
        <row r="14">
          <cell r="B14" t="str">
            <v>Нерегламентированная закупка</v>
          </cell>
        </row>
        <row r="15">
          <cell r="B15" t="str">
            <v>Конкурентные переговоры (открытые)</v>
          </cell>
        </row>
        <row r="16">
          <cell r="B16" t="str">
            <v>Конкурентные переговоры (закрытые)</v>
          </cell>
        </row>
        <row r="17">
          <cell r="B17" t="str">
            <v>Закупка путем участия в процедурах, организованных продавцами продукции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ГКПЗ"/>
      <sheetName val="Лист2"/>
      <sheetName val="Лист1"/>
    </sheetNames>
    <sheetDataSet>
      <sheetData sheetId="2">
        <row r="3">
          <cell r="F3" t="str">
            <v>БЕ "Производство"</v>
          </cell>
        </row>
        <row r="4">
          <cell r="F4" t="str">
            <v>ДИТ</v>
          </cell>
        </row>
        <row r="5">
          <cell r="F5" t="str">
            <v>ДЭиУР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</sheetNames>
    <sheetDataSet>
      <sheetData sheetId="1">
        <row r="3">
          <cell r="F3" t="str">
            <v>БЕ "Производство"</v>
          </cell>
          <cell r="H3">
            <v>2008</v>
          </cell>
        </row>
        <row r="4">
          <cell r="F4" t="str">
            <v>ДИТ</v>
          </cell>
          <cell r="H4">
            <v>2009</v>
          </cell>
        </row>
        <row r="5">
          <cell r="F5" t="str">
            <v>ДЭиУР</v>
          </cell>
          <cell r="H5">
            <v>2010</v>
          </cell>
        </row>
        <row r="6">
          <cell r="H6">
            <v>2011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2014</v>
          </cell>
        </row>
        <row r="10">
          <cell r="H10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T43"/>
  <sheetViews>
    <sheetView view="pageBreakPreview" zoomScale="60" zoomScalePageLayoutView="0" workbookViewId="0" topLeftCell="A22">
      <selection activeCell="G29" sqref="G29"/>
    </sheetView>
  </sheetViews>
  <sheetFormatPr defaultColWidth="9.00390625" defaultRowHeight="12.75" outlineLevelRow="1"/>
  <cols>
    <col min="1" max="1" width="4.125" style="5" customWidth="1"/>
    <col min="2" max="2" width="43.25390625" style="5" customWidth="1"/>
    <col min="3" max="3" width="9.125" style="5" customWidth="1"/>
    <col min="4" max="4" width="12.75390625" style="5" customWidth="1"/>
    <col min="5" max="8" width="22.875" style="5" customWidth="1"/>
    <col min="9" max="9" width="14.25390625" style="7" customWidth="1"/>
    <col min="10" max="10" width="8.625" style="5" customWidth="1"/>
    <col min="11" max="12" width="9.125" style="5" customWidth="1"/>
    <col min="13" max="13" width="9.875" style="5" customWidth="1"/>
    <col min="14" max="14" width="13.625" style="10" customWidth="1"/>
    <col min="15" max="15" width="7.125" style="5" customWidth="1"/>
    <col min="16" max="16" width="12.75390625" style="10" customWidth="1"/>
    <col min="17" max="17" width="8.625" style="5" customWidth="1"/>
    <col min="18" max="18" width="23.00390625" style="5" customWidth="1"/>
    <col min="19" max="19" width="1.37890625" style="6" customWidth="1"/>
    <col min="20" max="20" width="21.375" style="5" customWidth="1"/>
    <col min="21" max="32" width="25.00390625" style="5" customWidth="1"/>
    <col min="33" max="33" width="9.625" style="5" customWidth="1"/>
    <col min="34" max="34" width="8.375" style="5" customWidth="1"/>
    <col min="35" max="35" width="12.75390625" style="8" customWidth="1"/>
    <col min="36" max="36" width="11.25390625" style="8" customWidth="1"/>
    <col min="37" max="43" width="9.125" style="5" customWidth="1"/>
    <col min="44" max="44" width="51.375" style="5" hidden="1" customWidth="1"/>
    <col min="45" max="46" width="0" style="5" hidden="1" customWidth="1"/>
    <col min="47" max="16384" width="9.125" style="5" customWidth="1"/>
  </cols>
  <sheetData>
    <row r="1" spans="1:34" ht="13.5" thickBot="1">
      <c r="A1" s="450" t="s">
        <v>38</v>
      </c>
      <c r="B1" s="451"/>
      <c r="C1" s="451"/>
      <c r="D1" s="451"/>
      <c r="E1" s="451"/>
      <c r="F1" s="451"/>
      <c r="G1" s="451"/>
      <c r="H1" s="452"/>
      <c r="AH1" s="7" t="s">
        <v>42</v>
      </c>
    </row>
    <row r="2" spans="1:34" ht="13.5" thickBot="1">
      <c r="A2" s="9">
        <v>1</v>
      </c>
      <c r="B2" s="1" t="s">
        <v>32</v>
      </c>
      <c r="C2" s="453" t="s">
        <v>64</v>
      </c>
      <c r="D2" s="454"/>
      <c r="E2" s="455"/>
      <c r="F2" s="455"/>
      <c r="G2" s="455"/>
      <c r="H2" s="456"/>
      <c r="AD2" s="93"/>
      <c r="AE2" s="93"/>
      <c r="AH2" s="7" t="s">
        <v>39</v>
      </c>
    </row>
    <row r="3" spans="1:34" ht="13.5" thickBot="1">
      <c r="A3" s="9">
        <v>2</v>
      </c>
      <c r="B3" s="1" t="s">
        <v>33</v>
      </c>
      <c r="C3" s="453" t="s">
        <v>65</v>
      </c>
      <c r="D3" s="454"/>
      <c r="E3" s="455"/>
      <c r="F3" s="455"/>
      <c r="G3" s="455"/>
      <c r="H3" s="456"/>
      <c r="AD3" s="93"/>
      <c r="AE3" s="93"/>
      <c r="AH3" s="7" t="s">
        <v>40</v>
      </c>
    </row>
    <row r="4" spans="1:34" ht="13.5" thickBot="1">
      <c r="A4" s="9">
        <v>3</v>
      </c>
      <c r="B4" s="2" t="s">
        <v>34</v>
      </c>
      <c r="C4" s="453" t="s">
        <v>66</v>
      </c>
      <c r="D4" s="454"/>
      <c r="E4" s="455"/>
      <c r="F4" s="455"/>
      <c r="G4" s="455"/>
      <c r="H4" s="456"/>
      <c r="AD4" s="93"/>
      <c r="AE4" s="93"/>
      <c r="AH4" s="7" t="s">
        <v>41</v>
      </c>
    </row>
    <row r="5" spans="1:8" ht="13.5" thickBot="1">
      <c r="A5" s="9">
        <v>4</v>
      </c>
      <c r="B5" s="2" t="s">
        <v>35</v>
      </c>
      <c r="C5" s="453" t="s">
        <v>67</v>
      </c>
      <c r="D5" s="454"/>
      <c r="E5" s="455"/>
      <c r="F5" s="455"/>
      <c r="G5" s="455"/>
      <c r="H5" s="456"/>
    </row>
    <row r="6" spans="1:8" ht="13.5" thickBot="1">
      <c r="A6" s="9">
        <v>5</v>
      </c>
      <c r="B6" s="2" t="s">
        <v>36</v>
      </c>
      <c r="C6" s="457"/>
      <c r="D6" s="458"/>
      <c r="E6" s="455"/>
      <c r="F6" s="455"/>
      <c r="G6" s="455"/>
      <c r="H6" s="456"/>
    </row>
    <row r="7" spans="1:8" ht="13.5" thickBot="1">
      <c r="A7" s="9">
        <v>6</v>
      </c>
      <c r="B7" s="1" t="s">
        <v>37</v>
      </c>
      <c r="C7" s="457"/>
      <c r="D7" s="454"/>
      <c r="E7" s="455"/>
      <c r="F7" s="455"/>
      <c r="G7" s="455"/>
      <c r="H7" s="456"/>
    </row>
    <row r="8" spans="1:7" ht="12.75">
      <c r="A8" s="10"/>
      <c r="B8" s="10"/>
      <c r="C8" s="10"/>
      <c r="D8" s="10"/>
      <c r="E8" s="10"/>
      <c r="F8" s="10"/>
      <c r="G8" s="10"/>
    </row>
    <row r="9" spans="1:7" ht="12.75">
      <c r="A9" s="10"/>
      <c r="B9" s="10"/>
      <c r="C9" s="10"/>
      <c r="D9" s="10"/>
      <c r="E9" s="10"/>
      <c r="F9" s="10"/>
      <c r="G9" s="10"/>
    </row>
    <row r="10" ht="12.75">
      <c r="K10" s="66"/>
    </row>
    <row r="11" spans="1:34" ht="22.5">
      <c r="A11" s="461" t="s">
        <v>149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</row>
    <row r="12" spans="1:34" ht="12.75">
      <c r="A12" s="11"/>
      <c r="B12" s="12"/>
      <c r="C12" s="12"/>
      <c r="D12" s="12"/>
      <c r="E12" s="12"/>
      <c r="F12" s="12"/>
      <c r="G12" s="12"/>
      <c r="H12" s="12"/>
      <c r="I12" s="13"/>
      <c r="J12" s="12"/>
      <c r="K12" s="12"/>
      <c r="L12" s="12"/>
      <c r="M12" s="12"/>
      <c r="N12" s="17"/>
      <c r="O12" s="12"/>
      <c r="P12" s="17"/>
      <c r="Q12" s="12"/>
      <c r="R12" s="13"/>
      <c r="S12" s="14"/>
      <c r="T12" s="13"/>
      <c r="U12" s="13"/>
      <c r="V12" s="13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ht="16.5" customHeight="1">
      <c r="A13" s="11"/>
      <c r="B13" s="15"/>
      <c r="C13" s="16"/>
      <c r="D13" s="16"/>
      <c r="E13" s="16"/>
      <c r="F13" s="65"/>
      <c r="G13" s="65"/>
      <c r="H13" s="65"/>
      <c r="I13" s="50"/>
      <c r="J13" s="16"/>
      <c r="K13" s="16"/>
      <c r="L13" s="16"/>
      <c r="M13" s="16"/>
      <c r="N13" s="60"/>
      <c r="O13" s="16"/>
      <c r="P13" s="60"/>
      <c r="Q13" s="16"/>
      <c r="R13" s="13"/>
      <c r="S13" s="14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5.75">
      <c r="A14" s="11"/>
      <c r="B14" s="15"/>
      <c r="C14" s="16"/>
      <c r="D14" s="16"/>
      <c r="E14" s="67"/>
      <c r="F14" s="16"/>
      <c r="G14" s="16"/>
      <c r="H14" s="16"/>
      <c r="I14" s="50"/>
      <c r="J14" s="16"/>
      <c r="K14" s="16"/>
      <c r="L14" s="16"/>
      <c r="M14" s="16"/>
      <c r="N14" s="60"/>
      <c r="O14" s="16"/>
      <c r="P14" s="60"/>
      <c r="Q14" s="16"/>
      <c r="R14" s="13"/>
      <c r="S14" s="14"/>
      <c r="T14" s="13"/>
      <c r="U14" s="13"/>
      <c r="V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5.75">
      <c r="A15" s="11"/>
      <c r="B15" s="12"/>
      <c r="C15" s="12"/>
      <c r="D15" s="12"/>
      <c r="E15" s="12"/>
      <c r="F15" s="68"/>
      <c r="G15" s="12"/>
      <c r="H15" s="59" t="s">
        <v>136</v>
      </c>
      <c r="I15" s="59"/>
      <c r="J15" s="59"/>
      <c r="K15" s="59"/>
      <c r="L15" s="59"/>
      <c r="M15" s="100"/>
      <c r="N15" s="101"/>
      <c r="O15" s="102"/>
      <c r="P15" s="17"/>
      <c r="Q15" s="12"/>
      <c r="R15" s="103" t="s">
        <v>137</v>
      </c>
      <c r="S15" s="14"/>
      <c r="T15" s="13"/>
      <c r="U15" s="13"/>
      <c r="V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12.75">
      <c r="A16" s="11"/>
      <c r="B16" s="12"/>
      <c r="C16" s="12"/>
      <c r="D16" s="12"/>
      <c r="E16" s="12"/>
      <c r="F16" s="12"/>
      <c r="G16" s="12"/>
      <c r="H16" s="462" t="s">
        <v>1</v>
      </c>
      <c r="I16" s="462"/>
      <c r="J16" s="462"/>
      <c r="K16" s="462"/>
      <c r="L16" s="462"/>
      <c r="M16" s="12"/>
      <c r="N16" s="17"/>
      <c r="O16" s="12"/>
      <c r="P16" s="17"/>
      <c r="Q16" s="12"/>
      <c r="R16" s="13"/>
      <c r="S16" s="14"/>
      <c r="T16" s="13"/>
      <c r="U16" s="13"/>
      <c r="V16" s="13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13.5" thickBot="1">
      <c r="A17" s="11"/>
      <c r="B17" s="12"/>
      <c r="C17" s="12"/>
      <c r="D17" s="12"/>
      <c r="E17" s="12"/>
      <c r="F17" s="12"/>
      <c r="G17" s="12"/>
      <c r="H17" s="17"/>
      <c r="I17" s="13"/>
      <c r="J17" s="17"/>
      <c r="K17" s="17"/>
      <c r="L17" s="17"/>
      <c r="M17" s="12"/>
      <c r="N17" s="17"/>
      <c r="O17" s="12"/>
      <c r="P17" s="17"/>
      <c r="Q17" s="12"/>
      <c r="R17" s="13"/>
      <c r="S17" s="14"/>
      <c r="T17" s="13"/>
      <c r="U17" s="13"/>
      <c r="V17" s="13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60" customHeight="1" thickBot="1">
      <c r="A18" s="11"/>
      <c r="B18" s="463" t="s">
        <v>87</v>
      </c>
      <c r="C18" s="466" t="s">
        <v>2</v>
      </c>
      <c r="D18" s="447" t="s">
        <v>3</v>
      </c>
      <c r="E18" s="469" t="s">
        <v>61</v>
      </c>
      <c r="F18" s="447" t="s">
        <v>60</v>
      </c>
      <c r="G18" s="469" t="s">
        <v>4</v>
      </c>
      <c r="H18" s="447" t="s">
        <v>62</v>
      </c>
      <c r="I18" s="469" t="s">
        <v>5</v>
      </c>
      <c r="J18" s="447" t="s">
        <v>6</v>
      </c>
      <c r="K18" s="447" t="s">
        <v>30</v>
      </c>
      <c r="L18" s="447" t="s">
        <v>23</v>
      </c>
      <c r="M18" s="474" t="s">
        <v>25</v>
      </c>
      <c r="N18" s="463" t="s">
        <v>8</v>
      </c>
      <c r="O18" s="477"/>
      <c r="P18" s="463" t="s">
        <v>9</v>
      </c>
      <c r="Q18" s="477"/>
      <c r="R18" s="479" t="s">
        <v>10</v>
      </c>
      <c r="S18" s="18"/>
      <c r="T18" s="501" t="s">
        <v>26</v>
      </c>
      <c r="U18" s="487" t="s">
        <v>29</v>
      </c>
      <c r="V18" s="488"/>
      <c r="W18" s="488"/>
      <c r="X18" s="489"/>
      <c r="Y18" s="487" t="s">
        <v>29</v>
      </c>
      <c r="Z18" s="488"/>
      <c r="AA18" s="488"/>
      <c r="AB18" s="489"/>
      <c r="AC18" s="499" t="s">
        <v>31</v>
      </c>
      <c r="AD18" s="500"/>
      <c r="AE18" s="499" t="s">
        <v>31</v>
      </c>
      <c r="AF18" s="500"/>
      <c r="AG18" s="479" t="s">
        <v>11</v>
      </c>
      <c r="AH18" s="479" t="s">
        <v>12</v>
      </c>
    </row>
    <row r="19" spans="1:46" ht="36.75" customHeight="1" thickBot="1">
      <c r="A19" s="19"/>
      <c r="B19" s="464"/>
      <c r="C19" s="467"/>
      <c r="D19" s="448"/>
      <c r="E19" s="470"/>
      <c r="F19" s="448"/>
      <c r="G19" s="470"/>
      <c r="H19" s="448"/>
      <c r="I19" s="470"/>
      <c r="J19" s="448"/>
      <c r="K19" s="448"/>
      <c r="L19" s="448"/>
      <c r="M19" s="475"/>
      <c r="N19" s="464"/>
      <c r="O19" s="478"/>
      <c r="P19" s="464"/>
      <c r="Q19" s="478"/>
      <c r="R19" s="480"/>
      <c r="S19" s="20"/>
      <c r="T19" s="502"/>
      <c r="U19" s="472" t="s">
        <v>82</v>
      </c>
      <c r="V19" s="482"/>
      <c r="W19" s="482"/>
      <c r="X19" s="473"/>
      <c r="Y19" s="472" t="s">
        <v>139</v>
      </c>
      <c r="Z19" s="482"/>
      <c r="AA19" s="482"/>
      <c r="AB19" s="473"/>
      <c r="AC19" s="483" t="s">
        <v>85</v>
      </c>
      <c r="AD19" s="484"/>
      <c r="AE19" s="485" t="s">
        <v>140</v>
      </c>
      <c r="AF19" s="486"/>
      <c r="AG19" s="480"/>
      <c r="AH19" s="480"/>
      <c r="AR19" s="21" t="s">
        <v>72</v>
      </c>
      <c r="AT19" s="22" t="s">
        <v>7</v>
      </c>
    </row>
    <row r="20" spans="1:46" ht="26.25" customHeight="1" thickBot="1">
      <c r="A20" s="19"/>
      <c r="B20" s="465"/>
      <c r="C20" s="468"/>
      <c r="D20" s="449"/>
      <c r="E20" s="470"/>
      <c r="F20" s="449"/>
      <c r="G20" s="470"/>
      <c r="H20" s="449"/>
      <c r="I20" s="470"/>
      <c r="J20" s="449"/>
      <c r="K20" s="449"/>
      <c r="L20" s="449"/>
      <c r="M20" s="476"/>
      <c r="N20" s="465" t="s">
        <v>13</v>
      </c>
      <c r="O20" s="459" t="s">
        <v>0</v>
      </c>
      <c r="P20" s="465" t="s">
        <v>13</v>
      </c>
      <c r="Q20" s="459" t="s">
        <v>0</v>
      </c>
      <c r="R20" s="481"/>
      <c r="S20" s="20"/>
      <c r="T20" s="503"/>
      <c r="U20" s="472" t="s">
        <v>81</v>
      </c>
      <c r="V20" s="473"/>
      <c r="W20" s="472" t="s">
        <v>83</v>
      </c>
      <c r="X20" s="473"/>
      <c r="Y20" s="472" t="s">
        <v>81</v>
      </c>
      <c r="Z20" s="473"/>
      <c r="AA20" s="472" t="s">
        <v>83</v>
      </c>
      <c r="AB20" s="473"/>
      <c r="AC20" s="181" t="s">
        <v>81</v>
      </c>
      <c r="AD20" s="181" t="s">
        <v>86</v>
      </c>
      <c r="AE20" s="181" t="s">
        <v>81</v>
      </c>
      <c r="AF20" s="181" t="s">
        <v>86</v>
      </c>
      <c r="AG20" s="481"/>
      <c r="AH20" s="481"/>
      <c r="AR20" s="63"/>
      <c r="AT20" s="64"/>
    </row>
    <row r="21" spans="1:46" ht="47.25" customHeight="1" thickBot="1">
      <c r="A21" s="19"/>
      <c r="B21" s="465"/>
      <c r="C21" s="449"/>
      <c r="D21" s="449"/>
      <c r="E21" s="470"/>
      <c r="F21" s="449"/>
      <c r="G21" s="470"/>
      <c r="H21" s="449"/>
      <c r="I21" s="470"/>
      <c r="J21" s="449"/>
      <c r="K21" s="449"/>
      <c r="L21" s="449"/>
      <c r="M21" s="476"/>
      <c r="N21" s="471"/>
      <c r="O21" s="460"/>
      <c r="P21" s="471"/>
      <c r="Q21" s="460"/>
      <c r="R21" s="481"/>
      <c r="S21" s="20"/>
      <c r="T21" s="503"/>
      <c r="U21" s="116" t="s">
        <v>80</v>
      </c>
      <c r="V21" s="117" t="s">
        <v>84</v>
      </c>
      <c r="W21" s="118" t="s">
        <v>14</v>
      </c>
      <c r="X21" s="119" t="s">
        <v>15</v>
      </c>
      <c r="Y21" s="116" t="s">
        <v>80</v>
      </c>
      <c r="Z21" s="117" t="s">
        <v>84</v>
      </c>
      <c r="AA21" s="118" t="s">
        <v>14</v>
      </c>
      <c r="AB21" s="119" t="s">
        <v>15</v>
      </c>
      <c r="AC21" s="180" t="s">
        <v>15</v>
      </c>
      <c r="AD21" s="180" t="s">
        <v>15</v>
      </c>
      <c r="AE21" s="180" t="s">
        <v>15</v>
      </c>
      <c r="AF21" s="180" t="s">
        <v>15</v>
      </c>
      <c r="AG21" s="481"/>
      <c r="AH21" s="481"/>
      <c r="AR21" s="23" t="s">
        <v>73</v>
      </c>
      <c r="AT21" s="24" t="s">
        <v>19</v>
      </c>
    </row>
    <row r="22" spans="1:46" ht="13.5" thickBot="1">
      <c r="A22" s="25"/>
      <c r="B22" s="26">
        <v>1</v>
      </c>
      <c r="C22" s="133">
        <f>B22+1</f>
        <v>2</v>
      </c>
      <c r="D22" s="133">
        <f aca="true" t="shared" si="0" ref="D22:X22">C22+1</f>
        <v>3</v>
      </c>
      <c r="E22" s="133">
        <f t="shared" si="0"/>
        <v>4</v>
      </c>
      <c r="F22" s="133">
        <f t="shared" si="0"/>
        <v>5</v>
      </c>
      <c r="G22" s="133">
        <f t="shared" si="0"/>
        <v>6</v>
      </c>
      <c r="H22" s="133">
        <f t="shared" si="0"/>
        <v>7</v>
      </c>
      <c r="I22" s="133">
        <f t="shared" si="0"/>
        <v>8</v>
      </c>
      <c r="J22" s="133">
        <f t="shared" si="0"/>
        <v>9</v>
      </c>
      <c r="K22" s="133">
        <v>10</v>
      </c>
      <c r="L22" s="133">
        <f t="shared" si="0"/>
        <v>11</v>
      </c>
      <c r="M22" s="133">
        <f t="shared" si="0"/>
        <v>12</v>
      </c>
      <c r="N22" s="133">
        <v>13</v>
      </c>
      <c r="O22" s="133">
        <f t="shared" si="0"/>
        <v>14</v>
      </c>
      <c r="P22" s="133">
        <f t="shared" si="0"/>
        <v>15</v>
      </c>
      <c r="Q22" s="133">
        <f t="shared" si="0"/>
        <v>16</v>
      </c>
      <c r="R22" s="133">
        <f t="shared" si="0"/>
        <v>17</v>
      </c>
      <c r="S22" s="133">
        <f t="shared" si="0"/>
        <v>18</v>
      </c>
      <c r="T22" s="133">
        <v>18</v>
      </c>
      <c r="U22" s="133">
        <f>T22+1</f>
        <v>19</v>
      </c>
      <c r="V22" s="133">
        <f t="shared" si="0"/>
        <v>20</v>
      </c>
      <c r="W22" s="133">
        <f t="shared" si="0"/>
        <v>21</v>
      </c>
      <c r="X22" s="133">
        <f t="shared" si="0"/>
        <v>22</v>
      </c>
      <c r="Y22" s="133">
        <v>23</v>
      </c>
      <c r="Z22" s="133">
        <v>24</v>
      </c>
      <c r="AA22" s="133">
        <v>25</v>
      </c>
      <c r="AB22" s="133">
        <v>26</v>
      </c>
      <c r="AC22" s="133">
        <v>27</v>
      </c>
      <c r="AD22" s="133">
        <v>28</v>
      </c>
      <c r="AE22" s="133">
        <v>29</v>
      </c>
      <c r="AF22" s="133">
        <v>30</v>
      </c>
      <c r="AG22" s="133">
        <v>31</v>
      </c>
      <c r="AH22" s="134">
        <v>32</v>
      </c>
      <c r="AR22" s="23" t="s">
        <v>74</v>
      </c>
      <c r="AT22" s="27" t="s">
        <v>20</v>
      </c>
    </row>
    <row r="23" spans="1:44" ht="12.75" customHeight="1" hidden="1">
      <c r="A23" s="28"/>
      <c r="B23" s="490" t="s">
        <v>21</v>
      </c>
      <c r="C23" s="491"/>
      <c r="D23" s="491"/>
      <c r="E23" s="128"/>
      <c r="F23" s="128"/>
      <c r="G23" s="128"/>
      <c r="H23" s="29"/>
      <c r="I23" s="51"/>
      <c r="J23" s="129">
        <f>I23+1</f>
        <v>1</v>
      </c>
      <c r="K23" s="129" t="e">
        <f>#REF!+1</f>
        <v>#REF!</v>
      </c>
      <c r="L23" s="129" t="e">
        <f>K23+1</f>
        <v>#REF!</v>
      </c>
      <c r="M23" s="129" t="e">
        <f>#REF!+1</f>
        <v>#REF!</v>
      </c>
      <c r="N23" s="130"/>
      <c r="O23" s="130"/>
      <c r="P23" s="130"/>
      <c r="Q23" s="130"/>
      <c r="R23" s="131"/>
      <c r="S23" s="132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65"/>
      <c r="AI23" s="5"/>
      <c r="AJ23" s="5"/>
      <c r="AR23" s="23" t="s">
        <v>75</v>
      </c>
    </row>
    <row r="24" spans="1:44" s="30" customFormat="1" ht="12.75" customHeight="1" hidden="1">
      <c r="A24" s="28"/>
      <c r="B24" s="166"/>
      <c r="C24" s="135"/>
      <c r="D24" s="135"/>
      <c r="E24" s="135"/>
      <c r="F24" s="135"/>
      <c r="G24" s="135"/>
      <c r="H24" s="136"/>
      <c r="I24" s="137"/>
      <c r="J24" s="138">
        <f>I24+1</f>
        <v>1</v>
      </c>
      <c r="K24" s="138" t="e">
        <f>#REF!+1</f>
        <v>#REF!</v>
      </c>
      <c r="L24" s="138" t="e">
        <f>K24+1</f>
        <v>#REF!</v>
      </c>
      <c r="M24" s="138" t="e">
        <f>#REF!+1</f>
        <v>#REF!</v>
      </c>
      <c r="N24" s="139"/>
      <c r="O24" s="135"/>
      <c r="P24" s="139"/>
      <c r="Q24" s="135"/>
      <c r="R24" s="140"/>
      <c r="S24" s="140"/>
      <c r="T24" s="140"/>
      <c r="U24" s="140"/>
      <c r="V24" s="140"/>
      <c r="W24" s="141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67"/>
      <c r="AR24" s="23" t="s">
        <v>76</v>
      </c>
    </row>
    <row r="25" spans="1:44" s="32" customFormat="1" ht="16.5" thickBot="1">
      <c r="A25" s="31"/>
      <c r="B25" s="153" t="s">
        <v>24</v>
      </c>
      <c r="C25" s="154"/>
      <c r="D25" s="154"/>
      <c r="E25" s="155"/>
      <c r="F25" s="156"/>
      <c r="G25" s="156"/>
      <c r="H25" s="156"/>
      <c r="I25" s="157"/>
      <c r="J25" s="158"/>
      <c r="K25" s="158"/>
      <c r="L25" s="158"/>
      <c r="M25" s="158"/>
      <c r="N25" s="157"/>
      <c r="O25" s="154"/>
      <c r="P25" s="159"/>
      <c r="Q25" s="154"/>
      <c r="R25" s="154"/>
      <c r="S25" s="154"/>
      <c r="T25" s="160"/>
      <c r="U25" s="161"/>
      <c r="V25" s="161"/>
      <c r="W25" s="161"/>
      <c r="X25" s="161"/>
      <c r="Y25" s="161"/>
      <c r="Z25" s="161"/>
      <c r="AA25" s="161"/>
      <c r="AB25" s="161"/>
      <c r="AC25" s="162"/>
      <c r="AD25" s="162"/>
      <c r="AE25" s="162"/>
      <c r="AF25" s="162"/>
      <c r="AG25" s="154"/>
      <c r="AH25" s="163"/>
      <c r="AR25" s="5"/>
    </row>
    <row r="26" spans="1:44" s="40" customFormat="1" ht="102" customHeight="1">
      <c r="A26" s="39"/>
      <c r="B26" s="182" t="s">
        <v>151</v>
      </c>
      <c r="C26" s="184" t="s">
        <v>144</v>
      </c>
      <c r="D26" s="184" t="s">
        <v>126</v>
      </c>
      <c r="E26" s="189">
        <f>F26/10</f>
        <v>1534320</v>
      </c>
      <c r="F26" s="189">
        <v>15343200</v>
      </c>
      <c r="G26" s="189">
        <f>H26/10</f>
        <v>1841184</v>
      </c>
      <c r="H26" s="189">
        <f>F26*1.2</f>
        <v>18411840</v>
      </c>
      <c r="I26" s="110" t="s">
        <v>143</v>
      </c>
      <c r="J26" s="110" t="s">
        <v>47</v>
      </c>
      <c r="K26" s="110" t="s">
        <v>20</v>
      </c>
      <c r="L26" s="110" t="s">
        <v>44</v>
      </c>
      <c r="M26" s="110" t="s">
        <v>27</v>
      </c>
      <c r="N26" s="110" t="s">
        <v>146</v>
      </c>
      <c r="O26" s="190">
        <v>2018</v>
      </c>
      <c r="P26" s="191" t="s">
        <v>150</v>
      </c>
      <c r="Q26" s="190">
        <v>2018</v>
      </c>
      <c r="R26" s="184" t="s">
        <v>124</v>
      </c>
      <c r="S26" s="124"/>
      <c r="T26" s="192" t="s">
        <v>152</v>
      </c>
      <c r="U26" s="193">
        <f aca="true" t="shared" si="1" ref="U26:V28">W26/10</f>
        <v>1534320</v>
      </c>
      <c r="V26" s="193">
        <f t="shared" si="1"/>
        <v>1841184</v>
      </c>
      <c r="W26" s="194">
        <f>F26</f>
        <v>15343200</v>
      </c>
      <c r="X26" s="194">
        <f>H26</f>
        <v>18411840</v>
      </c>
      <c r="Y26" s="195">
        <v>0</v>
      </c>
      <c r="Z26" s="195">
        <v>0</v>
      </c>
      <c r="AA26" s="195">
        <v>0</v>
      </c>
      <c r="AB26" s="195">
        <v>0</v>
      </c>
      <c r="AC26" s="196">
        <f>AD26/10</f>
        <v>1841184</v>
      </c>
      <c r="AD26" s="196">
        <f>X26</f>
        <v>18411840</v>
      </c>
      <c r="AE26" s="195">
        <v>0</v>
      </c>
      <c r="AF26" s="195">
        <v>0</v>
      </c>
      <c r="AG26" s="184" t="s">
        <v>45</v>
      </c>
      <c r="AH26" s="197" t="s">
        <v>46</v>
      </c>
      <c r="AR26" s="8"/>
    </row>
    <row r="27" spans="1:44" s="40" customFormat="1" ht="64.5" customHeight="1">
      <c r="A27" s="39"/>
      <c r="B27" s="182" t="s">
        <v>153</v>
      </c>
      <c r="C27" s="184" t="s">
        <v>145</v>
      </c>
      <c r="D27" s="184" t="s">
        <v>126</v>
      </c>
      <c r="E27" s="189">
        <f>F27/10</f>
        <v>600000</v>
      </c>
      <c r="F27" s="189">
        <v>6000000</v>
      </c>
      <c r="G27" s="189">
        <f>H27/10</f>
        <v>720000</v>
      </c>
      <c r="H27" s="189">
        <f>F27*1.2</f>
        <v>7200000</v>
      </c>
      <c r="I27" s="198" t="s">
        <v>129</v>
      </c>
      <c r="J27" s="110" t="s">
        <v>48</v>
      </c>
      <c r="K27" s="110" t="s">
        <v>20</v>
      </c>
      <c r="L27" s="110" t="s">
        <v>44</v>
      </c>
      <c r="M27" s="110"/>
      <c r="N27" s="198" t="s">
        <v>129</v>
      </c>
      <c r="O27" s="190">
        <v>2018</v>
      </c>
      <c r="P27" s="191" t="s">
        <v>154</v>
      </c>
      <c r="Q27" s="190">
        <v>2018</v>
      </c>
      <c r="R27" s="199" t="s">
        <v>94</v>
      </c>
      <c r="S27" s="124"/>
      <c r="T27" s="192" t="s">
        <v>155</v>
      </c>
      <c r="U27" s="193">
        <f t="shared" si="1"/>
        <v>600000</v>
      </c>
      <c r="V27" s="193">
        <f t="shared" si="1"/>
        <v>720000</v>
      </c>
      <c r="W27" s="194">
        <f>F27</f>
        <v>6000000</v>
      </c>
      <c r="X27" s="194">
        <f>H27</f>
        <v>7200000</v>
      </c>
      <c r="Y27" s="195">
        <v>0</v>
      </c>
      <c r="Z27" s="195">
        <v>0</v>
      </c>
      <c r="AA27" s="195">
        <v>0</v>
      </c>
      <c r="AB27" s="195">
        <v>0</v>
      </c>
      <c r="AC27" s="196">
        <f>AD27/10</f>
        <v>720000</v>
      </c>
      <c r="AD27" s="196">
        <f>X27</f>
        <v>7200000</v>
      </c>
      <c r="AE27" s="195">
        <v>0</v>
      </c>
      <c r="AF27" s="195">
        <v>0</v>
      </c>
      <c r="AG27" s="184" t="s">
        <v>45</v>
      </c>
      <c r="AH27" s="197" t="s">
        <v>46</v>
      </c>
      <c r="AR27" s="8"/>
    </row>
    <row r="28" spans="1:44" ht="63" customHeight="1" outlineLevel="1" thickBot="1">
      <c r="A28" s="28"/>
      <c r="B28" s="183" t="s">
        <v>156</v>
      </c>
      <c r="C28" s="184" t="s">
        <v>157</v>
      </c>
      <c r="D28" s="184" t="s">
        <v>126</v>
      </c>
      <c r="E28" s="189">
        <f>F28/10</f>
        <v>500000</v>
      </c>
      <c r="F28" s="189">
        <v>5000000</v>
      </c>
      <c r="G28" s="189">
        <f>H28/10</f>
        <v>600000</v>
      </c>
      <c r="H28" s="189">
        <f>F28*1.2</f>
        <v>6000000</v>
      </c>
      <c r="I28" s="198" t="s">
        <v>147</v>
      </c>
      <c r="J28" s="110" t="s">
        <v>48</v>
      </c>
      <c r="K28" s="110" t="s">
        <v>20</v>
      </c>
      <c r="L28" s="110" t="s">
        <v>44</v>
      </c>
      <c r="M28" s="110"/>
      <c r="N28" s="198" t="s">
        <v>147</v>
      </c>
      <c r="O28" s="190">
        <v>2018</v>
      </c>
      <c r="P28" s="191" t="s">
        <v>148</v>
      </c>
      <c r="Q28" s="190">
        <v>2018</v>
      </c>
      <c r="R28" s="184" t="s">
        <v>124</v>
      </c>
      <c r="S28" s="126"/>
      <c r="T28" s="192" t="s">
        <v>158</v>
      </c>
      <c r="U28" s="193">
        <f t="shared" si="1"/>
        <v>500000</v>
      </c>
      <c r="V28" s="193">
        <f t="shared" si="1"/>
        <v>600000</v>
      </c>
      <c r="W28" s="194">
        <f>F28</f>
        <v>5000000</v>
      </c>
      <c r="X28" s="194">
        <f>H28</f>
        <v>6000000</v>
      </c>
      <c r="Y28" s="195">
        <v>0</v>
      </c>
      <c r="Z28" s="195">
        <v>0</v>
      </c>
      <c r="AA28" s="195">
        <v>0</v>
      </c>
      <c r="AB28" s="195">
        <v>0</v>
      </c>
      <c r="AC28" s="196">
        <f>AD28/10</f>
        <v>600000</v>
      </c>
      <c r="AD28" s="196">
        <f>X28</f>
        <v>6000000</v>
      </c>
      <c r="AE28" s="195">
        <v>0</v>
      </c>
      <c r="AF28" s="195">
        <v>0</v>
      </c>
      <c r="AG28" s="184" t="s">
        <v>45</v>
      </c>
      <c r="AH28" s="197" t="s">
        <v>46</v>
      </c>
      <c r="AJ28" s="5"/>
      <c r="AR28" s="32"/>
    </row>
    <row r="29" spans="1:34" s="38" customFormat="1" ht="21" customHeight="1" thickBot="1">
      <c r="A29" s="37"/>
      <c r="B29" s="185" t="s">
        <v>16</v>
      </c>
      <c r="C29" s="186"/>
      <c r="D29" s="186"/>
      <c r="E29" s="186">
        <f>SUM(E26:E28)</f>
        <v>2634320</v>
      </c>
      <c r="F29" s="186">
        <f>SUM(F26:F28)</f>
        <v>26343200</v>
      </c>
      <c r="G29" s="186">
        <f>SUM(G26:G28)</f>
        <v>3161184</v>
      </c>
      <c r="H29" s="186">
        <f>SUM(H26:H28)</f>
        <v>31611840</v>
      </c>
      <c r="I29" s="187"/>
      <c r="J29" s="187"/>
      <c r="K29" s="187"/>
      <c r="L29" s="187"/>
      <c r="M29" s="187"/>
      <c r="N29" s="187"/>
      <c r="O29" s="186"/>
      <c r="P29" s="186"/>
      <c r="Q29" s="186"/>
      <c r="R29" s="186"/>
      <c r="S29" s="186"/>
      <c r="T29" s="186"/>
      <c r="U29" s="186">
        <f aca="true" t="shared" si="2" ref="U29:AF29">SUM(U26:U28)</f>
        <v>2634320</v>
      </c>
      <c r="V29" s="186">
        <f t="shared" si="2"/>
        <v>3161184</v>
      </c>
      <c r="W29" s="186">
        <f t="shared" si="2"/>
        <v>26343200</v>
      </c>
      <c r="X29" s="186">
        <f t="shared" si="2"/>
        <v>31611840</v>
      </c>
      <c r="Y29" s="186">
        <f t="shared" si="2"/>
        <v>0</v>
      </c>
      <c r="Z29" s="186">
        <f t="shared" si="2"/>
        <v>0</v>
      </c>
      <c r="AA29" s="186">
        <f t="shared" si="2"/>
        <v>0</v>
      </c>
      <c r="AB29" s="186">
        <f t="shared" si="2"/>
        <v>0</v>
      </c>
      <c r="AC29" s="186">
        <f t="shared" si="2"/>
        <v>3161184</v>
      </c>
      <c r="AD29" s="186">
        <f t="shared" si="2"/>
        <v>31611840</v>
      </c>
      <c r="AE29" s="186">
        <f t="shared" si="2"/>
        <v>0</v>
      </c>
      <c r="AF29" s="186">
        <f t="shared" si="2"/>
        <v>0</v>
      </c>
      <c r="AG29" s="186"/>
      <c r="AH29" s="188"/>
    </row>
    <row r="30" spans="1:46" s="8" customFormat="1" ht="36.75" customHeight="1">
      <c r="A30" s="5"/>
      <c r="B30" s="44"/>
      <c r="C30" s="45"/>
      <c r="D30" s="47"/>
      <c r="E30" s="48"/>
      <c r="F30" s="47"/>
      <c r="G30" s="47"/>
      <c r="H30" s="47"/>
      <c r="I30" s="52"/>
      <c r="J30" s="45"/>
      <c r="K30" s="45"/>
      <c r="L30" s="47"/>
      <c r="M30" s="49"/>
      <c r="N30" s="61"/>
      <c r="O30" s="47"/>
      <c r="P30" s="61"/>
      <c r="Q30" s="47"/>
      <c r="R30" s="47"/>
      <c r="S30" s="47"/>
      <c r="T30" s="47"/>
      <c r="U30" s="47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8" customFormat="1" ht="26.25" customHeight="1">
      <c r="A31" s="5"/>
      <c r="B31" s="492" t="s">
        <v>17</v>
      </c>
      <c r="C31" s="493"/>
      <c r="D31" s="55"/>
      <c r="E31" s="494" t="s">
        <v>17</v>
      </c>
      <c r="F31" s="495"/>
      <c r="G31" s="5"/>
      <c r="H31" s="496" t="s">
        <v>17</v>
      </c>
      <c r="I31" s="497"/>
      <c r="J31" s="498"/>
      <c r="K31" s="5"/>
      <c r="L31" s="5"/>
      <c r="M31" s="496" t="s">
        <v>17</v>
      </c>
      <c r="N31" s="497"/>
      <c r="O31" s="497"/>
      <c r="P31" s="498"/>
      <c r="Q31" s="5"/>
      <c r="R31" s="49"/>
      <c r="S31" s="6"/>
      <c r="T31" s="5"/>
      <c r="U31" s="5"/>
      <c r="V31" s="69"/>
      <c r="W31" s="179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8" customFormat="1" ht="120" customHeight="1">
      <c r="A32" s="5"/>
      <c r="B32" s="504" t="s">
        <v>63</v>
      </c>
      <c r="C32" s="505"/>
      <c r="D32" s="56"/>
      <c r="E32" s="506" t="s">
        <v>79</v>
      </c>
      <c r="F32" s="507"/>
      <c r="G32" s="5"/>
      <c r="H32" s="506" t="s">
        <v>95</v>
      </c>
      <c r="I32" s="508"/>
      <c r="J32" s="507"/>
      <c r="K32" s="5"/>
      <c r="L32" s="5"/>
      <c r="M32" s="506" t="s">
        <v>88</v>
      </c>
      <c r="N32" s="508"/>
      <c r="O32" s="508"/>
      <c r="P32" s="507"/>
      <c r="Q32" s="97"/>
      <c r="R32" s="49"/>
      <c r="S32" s="6"/>
      <c r="T32" s="5"/>
      <c r="U32" s="5"/>
      <c r="V32" s="58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8" customFormat="1" ht="43.5" customHeight="1">
      <c r="A33" s="5"/>
      <c r="B33" s="509" t="s">
        <v>114</v>
      </c>
      <c r="C33" s="510"/>
      <c r="D33" s="57"/>
      <c r="E33" s="511" t="s">
        <v>116</v>
      </c>
      <c r="F33" s="512"/>
      <c r="G33" s="5"/>
      <c r="H33" s="513" t="s">
        <v>117</v>
      </c>
      <c r="I33" s="514"/>
      <c r="J33" s="515"/>
      <c r="K33" s="5"/>
      <c r="L33" s="5"/>
      <c r="M33" s="513" t="s">
        <v>115</v>
      </c>
      <c r="N33" s="514"/>
      <c r="O33" s="514"/>
      <c r="P33" s="515"/>
      <c r="Q33" s="97"/>
      <c r="R33" s="46"/>
      <c r="S33" s="6"/>
      <c r="T33" s="5"/>
      <c r="U33" s="5"/>
      <c r="V33" s="69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8" customFormat="1" ht="31.5" customHeight="1">
      <c r="A34" s="5"/>
      <c r="B34" s="519" t="s">
        <v>130</v>
      </c>
      <c r="C34" s="520"/>
      <c r="D34" s="54"/>
      <c r="E34" s="521" t="s">
        <v>131</v>
      </c>
      <c r="F34" s="522"/>
      <c r="G34" s="5"/>
      <c r="H34" s="523" t="s">
        <v>132</v>
      </c>
      <c r="I34" s="524"/>
      <c r="J34" s="525"/>
      <c r="K34" s="5"/>
      <c r="L34" s="5"/>
      <c r="M34" s="526" t="s">
        <v>133</v>
      </c>
      <c r="N34" s="527"/>
      <c r="O34" s="527"/>
      <c r="P34" s="528"/>
      <c r="Q34" s="97"/>
      <c r="R34" s="49"/>
      <c r="S34" s="6"/>
      <c r="T34" s="5"/>
      <c r="U34" s="5"/>
      <c r="V34" s="5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8" customFormat="1" ht="96" customHeight="1">
      <c r="A35" s="5"/>
      <c r="B35" s="113"/>
      <c r="C35" s="113"/>
      <c r="D35" s="112"/>
      <c r="E35" s="113"/>
      <c r="F35" s="113"/>
      <c r="G35" s="93"/>
      <c r="H35" s="114"/>
      <c r="I35" s="114"/>
      <c r="J35" s="114"/>
      <c r="K35" s="93"/>
      <c r="L35" s="93"/>
      <c r="M35" s="115"/>
      <c r="N35" s="115"/>
      <c r="O35" s="115"/>
      <c r="P35" s="115"/>
      <c r="Q35" s="97"/>
      <c r="R35" s="49"/>
      <c r="S35" s="6"/>
      <c r="T35" s="99"/>
      <c r="U35" s="99"/>
      <c r="V35" s="54"/>
      <c r="W35" s="99"/>
      <c r="X35" s="99"/>
      <c r="Y35" s="99"/>
      <c r="Z35" s="99"/>
      <c r="AA35" s="99"/>
      <c r="AB35" s="99"/>
      <c r="AC35" s="5"/>
      <c r="AD35" s="5"/>
      <c r="AE35" s="5"/>
      <c r="AF35" s="5"/>
      <c r="AG35" s="5"/>
      <c r="AH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8" customFormat="1" ht="31.5" customHeight="1">
      <c r="A36" s="5"/>
      <c r="B36" s="529" t="s">
        <v>17</v>
      </c>
      <c r="C36" s="530"/>
      <c r="D36" s="54"/>
      <c r="E36" s="529" t="s">
        <v>17</v>
      </c>
      <c r="F36" s="530"/>
      <c r="G36" s="5"/>
      <c r="H36" s="529" t="s">
        <v>17</v>
      </c>
      <c r="I36" s="531"/>
      <c r="J36" s="530"/>
      <c r="K36" s="5"/>
      <c r="L36" s="5"/>
      <c r="M36" s="496" t="s">
        <v>69</v>
      </c>
      <c r="N36" s="497"/>
      <c r="O36" s="497"/>
      <c r="P36" s="498"/>
      <c r="Q36" s="97"/>
      <c r="R36" s="49"/>
      <c r="S36" s="6"/>
      <c r="T36" s="99"/>
      <c r="U36" s="99"/>
      <c r="V36" s="54"/>
      <c r="W36" s="99"/>
      <c r="X36" s="99"/>
      <c r="Y36" s="99"/>
      <c r="Z36" s="99"/>
      <c r="AA36" s="99"/>
      <c r="AB36" s="99"/>
      <c r="AC36" s="5"/>
      <c r="AD36" s="5"/>
      <c r="AE36" s="5"/>
      <c r="AF36" s="5"/>
      <c r="AG36" s="5"/>
      <c r="AH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8" customFormat="1" ht="153.75" customHeight="1">
      <c r="A37" s="5"/>
      <c r="B37" s="537" t="s">
        <v>110</v>
      </c>
      <c r="C37" s="538"/>
      <c r="D37" s="54"/>
      <c r="E37" s="537" t="s">
        <v>111</v>
      </c>
      <c r="F37" s="538"/>
      <c r="G37" s="5"/>
      <c r="H37" s="537" t="s">
        <v>112</v>
      </c>
      <c r="I37" s="539"/>
      <c r="J37" s="538"/>
      <c r="K37" s="5"/>
      <c r="L37" s="5"/>
      <c r="M37" s="506" t="s">
        <v>113</v>
      </c>
      <c r="N37" s="508"/>
      <c r="O37" s="508"/>
      <c r="P37" s="507"/>
      <c r="Q37" s="97"/>
      <c r="R37" s="49"/>
      <c r="S37" s="6"/>
      <c r="T37" s="99"/>
      <c r="U37" s="99"/>
      <c r="V37" s="54"/>
      <c r="W37" s="99"/>
      <c r="X37" s="99"/>
      <c r="Y37" s="99"/>
      <c r="Z37" s="99"/>
      <c r="AA37" s="99"/>
      <c r="AB37" s="99"/>
      <c r="AC37" s="5"/>
      <c r="AD37" s="5"/>
      <c r="AE37" s="5"/>
      <c r="AF37" s="5"/>
      <c r="AG37" s="5"/>
      <c r="AH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8" customFormat="1" ht="31.5" customHeight="1">
      <c r="A38" s="5"/>
      <c r="B38" s="516" t="s">
        <v>118</v>
      </c>
      <c r="C38" s="518"/>
      <c r="D38" s="54"/>
      <c r="E38" s="540" t="s">
        <v>138</v>
      </c>
      <c r="F38" s="541"/>
      <c r="G38" s="5"/>
      <c r="H38" s="516" t="s">
        <v>102</v>
      </c>
      <c r="I38" s="517"/>
      <c r="J38" s="518"/>
      <c r="K38" s="5"/>
      <c r="L38" s="5"/>
      <c r="M38" s="513" t="s">
        <v>119</v>
      </c>
      <c r="N38" s="514"/>
      <c r="O38" s="514"/>
      <c r="P38" s="515"/>
      <c r="Q38" s="97"/>
      <c r="R38" s="49"/>
      <c r="S38" s="6"/>
      <c r="T38" s="99"/>
      <c r="U38" s="99"/>
      <c r="V38" s="54"/>
      <c r="W38" s="99"/>
      <c r="X38" s="99"/>
      <c r="Y38" s="99"/>
      <c r="Z38" s="99"/>
      <c r="AA38" s="99"/>
      <c r="AB38" s="99"/>
      <c r="AC38" s="5"/>
      <c r="AD38" s="5"/>
      <c r="AE38" s="5"/>
      <c r="AF38" s="5"/>
      <c r="AG38" s="5"/>
      <c r="AH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8" customFormat="1" ht="31.5" customHeight="1">
      <c r="A39" s="5"/>
      <c r="B39" s="521" t="s">
        <v>134</v>
      </c>
      <c r="C39" s="522"/>
      <c r="D39" s="54"/>
      <c r="E39" s="532" t="s">
        <v>134</v>
      </c>
      <c r="F39" s="533"/>
      <c r="G39" s="5"/>
      <c r="H39" s="534" t="s">
        <v>135</v>
      </c>
      <c r="I39" s="535"/>
      <c r="J39" s="536"/>
      <c r="K39" s="5"/>
      <c r="L39" s="5"/>
      <c r="M39" s="523" t="s">
        <v>135</v>
      </c>
      <c r="N39" s="524"/>
      <c r="O39" s="524"/>
      <c r="P39" s="525"/>
      <c r="Q39" s="97"/>
      <c r="R39" s="49"/>
      <c r="S39" s="6"/>
      <c r="T39" s="99"/>
      <c r="U39" s="99"/>
      <c r="V39" s="54"/>
      <c r="W39" s="99"/>
      <c r="X39" s="99"/>
      <c r="Y39" s="99"/>
      <c r="Z39" s="99"/>
      <c r="AA39" s="99"/>
      <c r="AB39" s="99"/>
      <c r="AC39" s="5"/>
      <c r="AD39" s="5"/>
      <c r="AE39" s="5"/>
      <c r="AF39" s="5"/>
      <c r="AG39" s="5"/>
      <c r="AH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8" customFormat="1" ht="96" customHeight="1">
      <c r="A40" s="5"/>
      <c r="B40" s="98"/>
      <c r="C40" s="98"/>
      <c r="D40" s="54"/>
      <c r="E40" s="98"/>
      <c r="F40" s="98"/>
      <c r="G40" s="5"/>
      <c r="H40" s="97"/>
      <c r="I40" s="97"/>
      <c r="J40" s="97"/>
      <c r="K40" s="5"/>
      <c r="L40" s="5"/>
      <c r="M40" s="95"/>
      <c r="N40" s="95"/>
      <c r="O40" s="95"/>
      <c r="P40" s="95"/>
      <c r="Q40" s="97"/>
      <c r="R40" s="49"/>
      <c r="S40" s="6"/>
      <c r="T40" s="99"/>
      <c r="U40" s="99"/>
      <c r="V40" s="54"/>
      <c r="W40" s="99"/>
      <c r="X40" s="99"/>
      <c r="Y40" s="99"/>
      <c r="Z40" s="99"/>
      <c r="AA40" s="99"/>
      <c r="AB40" s="99"/>
      <c r="AC40" s="5"/>
      <c r="AD40" s="5"/>
      <c r="AE40" s="5"/>
      <c r="AF40" s="5"/>
      <c r="AG40" s="5"/>
      <c r="AH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8" customFormat="1" ht="15">
      <c r="A41" s="5"/>
      <c r="B41" s="3" t="s">
        <v>71</v>
      </c>
      <c r="I41" s="53"/>
      <c r="N41" s="62"/>
      <c r="P41" s="62"/>
      <c r="AC41" s="5"/>
      <c r="AD41" s="5"/>
      <c r="AE41" s="5"/>
      <c r="AF41" s="5"/>
      <c r="AG41" s="5"/>
      <c r="AH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8" customFormat="1" ht="15">
      <c r="A42" s="5"/>
      <c r="B42" s="4" t="s">
        <v>70</v>
      </c>
      <c r="C42" s="5"/>
      <c r="D42" s="5"/>
      <c r="E42" s="5"/>
      <c r="F42" s="5"/>
      <c r="G42" s="5"/>
      <c r="H42" s="5"/>
      <c r="I42" s="7"/>
      <c r="J42" s="5"/>
      <c r="K42" s="5"/>
      <c r="L42" s="5"/>
      <c r="M42" s="5"/>
      <c r="N42" s="10"/>
      <c r="O42" s="5"/>
      <c r="P42" s="10"/>
      <c r="Q42" s="5"/>
      <c r="AC42" s="5"/>
      <c r="AD42" s="5">
        <v>0</v>
      </c>
      <c r="AE42" s="5"/>
      <c r="AF42" s="5"/>
      <c r="AG42" s="5"/>
      <c r="AH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8" customFormat="1" ht="12.75">
      <c r="A43" s="5"/>
      <c r="B43" s="5"/>
      <c r="C43" s="5"/>
      <c r="D43" s="5"/>
      <c r="E43" s="5"/>
      <c r="F43" s="5"/>
      <c r="G43" s="5"/>
      <c r="H43" s="5"/>
      <c r="I43" s="7"/>
      <c r="J43" s="5"/>
      <c r="K43" s="5"/>
      <c r="L43" s="5"/>
      <c r="M43" s="5"/>
      <c r="N43" s="10"/>
      <c r="O43" s="5"/>
      <c r="P43" s="10"/>
      <c r="Q43" s="5"/>
      <c r="AC43" s="5"/>
      <c r="AD43" s="5"/>
      <c r="AE43" s="5"/>
      <c r="AF43" s="5"/>
      <c r="AG43" s="5"/>
      <c r="AH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</sheetData>
  <sheetProtection/>
  <mergeCells count="76">
    <mergeCell ref="B39:C39"/>
    <mergeCell ref="E39:F39"/>
    <mergeCell ref="H39:J39"/>
    <mergeCell ref="M39:P39"/>
    <mergeCell ref="B37:C37"/>
    <mergeCell ref="E37:F37"/>
    <mergeCell ref="H37:J37"/>
    <mergeCell ref="M37:P37"/>
    <mergeCell ref="B38:C38"/>
    <mergeCell ref="E38:F38"/>
    <mergeCell ref="H38:J38"/>
    <mergeCell ref="M38:P38"/>
    <mergeCell ref="B34:C34"/>
    <mergeCell ref="E34:F34"/>
    <mergeCell ref="H34:J34"/>
    <mergeCell ref="M34:P34"/>
    <mergeCell ref="B36:C36"/>
    <mergeCell ref="E36:F36"/>
    <mergeCell ref="H36:J36"/>
    <mergeCell ref="M36:P36"/>
    <mergeCell ref="M31:P31"/>
    <mergeCell ref="B32:C32"/>
    <mergeCell ref="E32:F32"/>
    <mergeCell ref="H32:J32"/>
    <mergeCell ref="M32:P32"/>
    <mergeCell ref="B33:C33"/>
    <mergeCell ref="E33:F33"/>
    <mergeCell ref="H33:J33"/>
    <mergeCell ref="M33:P33"/>
    <mergeCell ref="B23:D23"/>
    <mergeCell ref="B31:C31"/>
    <mergeCell ref="E31:F31"/>
    <mergeCell ref="H31:J31"/>
    <mergeCell ref="AE18:AF18"/>
    <mergeCell ref="AG18:AG21"/>
    <mergeCell ref="P18:Q19"/>
    <mergeCell ref="R18:R21"/>
    <mergeCell ref="T18:T21"/>
    <mergeCell ref="AC18:AD18"/>
    <mergeCell ref="AH18:AH21"/>
    <mergeCell ref="U19:X19"/>
    <mergeCell ref="Y19:AB19"/>
    <mergeCell ref="AC19:AD19"/>
    <mergeCell ref="AE19:AF19"/>
    <mergeCell ref="U20:V20"/>
    <mergeCell ref="W20:X20"/>
    <mergeCell ref="Y20:Z20"/>
    <mergeCell ref="U18:X18"/>
    <mergeCell ref="Y18:AB18"/>
    <mergeCell ref="P20:P21"/>
    <mergeCell ref="Q20:Q21"/>
    <mergeCell ref="AA20:AB20"/>
    <mergeCell ref="I18:I21"/>
    <mergeCell ref="J18:J21"/>
    <mergeCell ref="K18:K21"/>
    <mergeCell ref="L18:L21"/>
    <mergeCell ref="M18:M21"/>
    <mergeCell ref="N18:O19"/>
    <mergeCell ref="N20:N21"/>
    <mergeCell ref="O20:O21"/>
    <mergeCell ref="C7:H7"/>
    <mergeCell ref="A11:AH11"/>
    <mergeCell ref="H16:L16"/>
    <mergeCell ref="B18:B21"/>
    <mergeCell ref="C18:C21"/>
    <mergeCell ref="D18:D21"/>
    <mergeCell ref="E18:E21"/>
    <mergeCell ref="F18:F21"/>
    <mergeCell ref="G18:G21"/>
    <mergeCell ref="H18:H21"/>
    <mergeCell ref="A1:H1"/>
    <mergeCell ref="C2:H2"/>
    <mergeCell ref="C3:H3"/>
    <mergeCell ref="C4:H4"/>
    <mergeCell ref="C5:H5"/>
    <mergeCell ref="C6:H6"/>
  </mergeCells>
  <dataValidations count="4">
    <dataValidation showInputMessage="1" showErrorMessage="1" sqref="M25"/>
    <dataValidation type="list" showInputMessage="1" showErrorMessage="1" sqref="M26:M28">
      <formula1>KK</formula1>
    </dataValidation>
    <dataValidation type="list" allowBlank="1" showInputMessage="1" showErrorMessage="1" sqref="J26:J28">
      <formula1>sposob</formula1>
    </dataValidation>
    <dataValidation type="list" allowBlank="1" showInputMessage="1" showErrorMessage="1" sqref="K26:K28">
      <formula1>b2b</formula1>
    </dataValidation>
  </dataValidations>
  <printOptions horizontalCentered="1" verticalCentered="1"/>
  <pageMargins left="0" right="0" top="0.78740157480315" bottom="0.393700787401575" header="0.511811023622047" footer="0.511811023622047"/>
  <pageSetup fitToHeight="5" fitToWidth="1" horizontalDpi="600" verticalDpi="600" orientation="landscape" paperSize="8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S129"/>
  <sheetViews>
    <sheetView tabSelected="1" view="pageBreakPreview" zoomScale="80" zoomScaleSheetLayoutView="80" zoomScalePageLayoutView="0" workbookViewId="0" topLeftCell="A32">
      <selection activeCell="B79" sqref="B79"/>
    </sheetView>
  </sheetViews>
  <sheetFormatPr defaultColWidth="9.00390625" defaultRowHeight="12.75" outlineLevelRow="1"/>
  <cols>
    <col min="1" max="1" width="4.125" style="5" customWidth="1"/>
    <col min="2" max="2" width="89.75390625" style="5" customWidth="1"/>
    <col min="3" max="3" width="15.25390625" style="8" customWidth="1"/>
    <col min="4" max="4" width="6.25390625" style="5" hidden="1" customWidth="1"/>
    <col min="5" max="5" width="27.00390625" style="5" hidden="1" customWidth="1"/>
    <col min="6" max="6" width="26.25390625" style="5" hidden="1" customWidth="1"/>
    <col min="7" max="7" width="26.75390625" style="5" hidden="1" customWidth="1"/>
    <col min="8" max="8" width="14.25390625" style="248" customWidth="1"/>
    <col min="9" max="9" width="8.625" style="234" hidden="1" customWidth="1"/>
    <col min="10" max="11" width="9.125" style="5" hidden="1" customWidth="1"/>
    <col min="12" max="12" width="9.875" style="5" hidden="1" customWidth="1"/>
    <col min="13" max="13" width="19.875" style="10" customWidth="1"/>
    <col min="14" max="14" width="22.375" style="5" hidden="1" customWidth="1"/>
    <col min="15" max="15" width="25.75390625" style="10" hidden="1" customWidth="1"/>
    <col min="16" max="16" width="30.75390625" style="5" hidden="1" customWidth="1"/>
    <col min="17" max="17" width="23.00390625" style="5" hidden="1" customWidth="1"/>
    <col min="18" max="18" width="1.37890625" style="6" hidden="1" customWidth="1"/>
    <col min="19" max="19" width="21.375" style="5" hidden="1" customWidth="1"/>
    <col min="20" max="21" width="25.00390625" style="5" hidden="1" customWidth="1"/>
    <col min="22" max="22" width="26.75390625" style="5" hidden="1" customWidth="1"/>
    <col min="23" max="23" width="26.875" style="5" hidden="1" customWidth="1"/>
    <col min="24" max="28" width="25.00390625" style="5" hidden="1" customWidth="1"/>
    <col min="29" max="29" width="29.375" style="5" hidden="1" customWidth="1"/>
    <col min="30" max="31" width="25.00390625" style="5" hidden="1" customWidth="1"/>
    <col min="32" max="32" width="9.625" style="5" hidden="1" customWidth="1"/>
    <col min="33" max="33" width="8.375" style="5" hidden="1" customWidth="1"/>
    <col min="34" max="34" width="12.75390625" style="8" customWidth="1"/>
    <col min="35" max="35" width="11.25390625" style="8" customWidth="1"/>
    <col min="36" max="42" width="9.125" style="5" customWidth="1"/>
    <col min="43" max="43" width="51.375" style="5" hidden="1" customWidth="1"/>
    <col min="44" max="45" width="0" style="5" hidden="1" customWidth="1"/>
    <col min="46" max="16384" width="9.125" style="5" customWidth="1"/>
  </cols>
  <sheetData>
    <row r="1" spans="1:33" ht="15.75">
      <c r="A1" s="295"/>
      <c r="B1" s="295"/>
      <c r="C1" s="14"/>
      <c r="D1" s="295"/>
      <c r="E1" s="298"/>
      <c r="F1" s="295"/>
      <c r="G1" s="299"/>
      <c r="H1" s="300"/>
      <c r="I1" s="299"/>
      <c r="J1" s="299"/>
      <c r="K1" s="299"/>
      <c r="L1" s="301"/>
      <c r="M1" s="294"/>
      <c r="N1" s="295"/>
      <c r="O1" s="296"/>
      <c r="P1" s="295"/>
      <c r="Q1" s="296"/>
      <c r="R1" s="295"/>
      <c r="S1" s="297"/>
      <c r="T1" s="297"/>
      <c r="U1" s="297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</row>
    <row r="2" spans="1:33" ht="15.75" customHeight="1">
      <c r="A2" s="295"/>
      <c r="B2" s="542" t="s">
        <v>442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295"/>
      <c r="O2" s="347"/>
      <c r="P2" s="295"/>
      <c r="Q2" s="347"/>
      <c r="R2" s="295"/>
      <c r="S2" s="297"/>
      <c r="T2" s="297"/>
      <c r="U2" s="297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</row>
    <row r="3" spans="1:33" ht="15.75" customHeight="1">
      <c r="A3" s="295"/>
      <c r="B3" s="542" t="s">
        <v>443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295"/>
      <c r="O3" s="347"/>
      <c r="P3" s="295"/>
      <c r="Q3" s="347"/>
      <c r="R3" s="295"/>
      <c r="S3" s="297"/>
      <c r="T3" s="297"/>
      <c r="U3" s="297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</row>
    <row r="4" spans="1:33" ht="13.5" thickBot="1">
      <c r="A4" s="293"/>
      <c r="B4" s="293"/>
      <c r="C4" s="11"/>
      <c r="D4" s="293"/>
      <c r="E4" s="293"/>
      <c r="F4" s="293"/>
      <c r="G4" s="576"/>
      <c r="H4" s="576"/>
      <c r="I4" s="576"/>
      <c r="J4" s="576"/>
      <c r="K4" s="576"/>
      <c r="L4" s="293"/>
      <c r="M4" s="302"/>
      <c r="N4" s="293"/>
      <c r="O4" s="302"/>
      <c r="P4" s="293"/>
      <c r="Q4" s="303"/>
      <c r="R4" s="295"/>
      <c r="S4" s="303"/>
      <c r="T4" s="303"/>
      <c r="U4" s="30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</row>
    <row r="5" spans="1:33" ht="60" customHeight="1" thickBot="1">
      <c r="A5" s="11"/>
      <c r="B5" s="577" t="s">
        <v>346</v>
      </c>
      <c r="C5" s="469" t="s">
        <v>331</v>
      </c>
      <c r="D5" s="469" t="s">
        <v>61</v>
      </c>
      <c r="E5" s="469" t="s">
        <v>332</v>
      </c>
      <c r="F5" s="469" t="s">
        <v>4</v>
      </c>
      <c r="G5" s="469" t="s">
        <v>62</v>
      </c>
      <c r="H5" s="469" t="s">
        <v>439</v>
      </c>
      <c r="I5" s="469" t="s">
        <v>333</v>
      </c>
      <c r="J5" s="469" t="s">
        <v>30</v>
      </c>
      <c r="K5" s="469" t="s">
        <v>23</v>
      </c>
      <c r="L5" s="566" t="s">
        <v>25</v>
      </c>
      <c r="M5" s="568" t="s">
        <v>440</v>
      </c>
      <c r="N5" s="569"/>
      <c r="O5" s="568" t="s">
        <v>336</v>
      </c>
      <c r="P5" s="569"/>
      <c r="Q5" s="558" t="s">
        <v>10</v>
      </c>
      <c r="R5" s="18"/>
      <c r="S5" s="558" t="s">
        <v>26</v>
      </c>
      <c r="T5" s="487" t="s">
        <v>29</v>
      </c>
      <c r="U5" s="488"/>
      <c r="V5" s="488"/>
      <c r="W5" s="489"/>
      <c r="X5" s="487" t="s">
        <v>29</v>
      </c>
      <c r="Y5" s="488"/>
      <c r="Z5" s="488"/>
      <c r="AA5" s="489"/>
      <c r="AB5" s="556" t="s">
        <v>31</v>
      </c>
      <c r="AC5" s="557"/>
      <c r="AD5" s="556" t="s">
        <v>31</v>
      </c>
      <c r="AE5" s="557"/>
      <c r="AF5" s="558" t="s">
        <v>11</v>
      </c>
      <c r="AG5" s="558" t="s">
        <v>12</v>
      </c>
    </row>
    <row r="6" spans="1:45" ht="36.75" customHeight="1" thickBot="1">
      <c r="A6" s="19"/>
      <c r="B6" s="471"/>
      <c r="C6" s="470"/>
      <c r="D6" s="470"/>
      <c r="E6" s="470"/>
      <c r="F6" s="470"/>
      <c r="G6" s="470"/>
      <c r="H6" s="470"/>
      <c r="I6" s="470"/>
      <c r="J6" s="470"/>
      <c r="K6" s="470"/>
      <c r="L6" s="460"/>
      <c r="M6" s="570"/>
      <c r="N6" s="571"/>
      <c r="O6" s="574"/>
      <c r="P6" s="575"/>
      <c r="Q6" s="559"/>
      <c r="R6" s="20"/>
      <c r="S6" s="559"/>
      <c r="T6" s="472" t="s">
        <v>82</v>
      </c>
      <c r="U6" s="482"/>
      <c r="V6" s="482"/>
      <c r="W6" s="473"/>
      <c r="X6" s="472" t="s">
        <v>139</v>
      </c>
      <c r="Y6" s="482"/>
      <c r="Z6" s="482"/>
      <c r="AA6" s="473"/>
      <c r="AB6" s="483" t="s">
        <v>85</v>
      </c>
      <c r="AC6" s="484"/>
      <c r="AD6" s="483" t="s">
        <v>140</v>
      </c>
      <c r="AE6" s="484"/>
      <c r="AF6" s="559"/>
      <c r="AG6" s="559"/>
      <c r="AQ6" s="21" t="s">
        <v>72</v>
      </c>
      <c r="AS6" s="22" t="s">
        <v>7</v>
      </c>
    </row>
    <row r="7" spans="1:45" ht="26.25" customHeight="1" thickBot="1">
      <c r="A7" s="19"/>
      <c r="B7" s="471"/>
      <c r="C7" s="470"/>
      <c r="D7" s="470"/>
      <c r="E7" s="470"/>
      <c r="F7" s="470"/>
      <c r="G7" s="470"/>
      <c r="H7" s="470"/>
      <c r="I7" s="470"/>
      <c r="J7" s="470"/>
      <c r="K7" s="470"/>
      <c r="L7" s="460"/>
      <c r="M7" s="570"/>
      <c r="N7" s="571"/>
      <c r="O7" s="561" t="s">
        <v>334</v>
      </c>
      <c r="P7" s="563" t="s">
        <v>335</v>
      </c>
      <c r="Q7" s="559"/>
      <c r="R7" s="20"/>
      <c r="S7" s="559"/>
      <c r="T7" s="472" t="s">
        <v>81</v>
      </c>
      <c r="U7" s="473"/>
      <c r="V7" s="472" t="s">
        <v>83</v>
      </c>
      <c r="W7" s="473"/>
      <c r="X7" s="472" t="s">
        <v>81</v>
      </c>
      <c r="Y7" s="473"/>
      <c r="Z7" s="472" t="s">
        <v>83</v>
      </c>
      <c r="AA7" s="473"/>
      <c r="AB7" s="291" t="s">
        <v>81</v>
      </c>
      <c r="AC7" s="291" t="s">
        <v>86</v>
      </c>
      <c r="AD7" s="291" t="s">
        <v>81</v>
      </c>
      <c r="AE7" s="291" t="s">
        <v>86</v>
      </c>
      <c r="AF7" s="559"/>
      <c r="AG7" s="559"/>
      <c r="AQ7" s="63"/>
      <c r="AS7" s="64"/>
    </row>
    <row r="8" spans="1:45" ht="47.25" customHeight="1" thickBot="1">
      <c r="A8" s="19"/>
      <c r="B8" s="578"/>
      <c r="C8" s="565"/>
      <c r="D8" s="565"/>
      <c r="E8" s="565"/>
      <c r="F8" s="565"/>
      <c r="G8" s="565"/>
      <c r="H8" s="565"/>
      <c r="I8" s="565"/>
      <c r="J8" s="565"/>
      <c r="K8" s="565"/>
      <c r="L8" s="567"/>
      <c r="M8" s="572"/>
      <c r="N8" s="573"/>
      <c r="O8" s="562"/>
      <c r="P8" s="564"/>
      <c r="Q8" s="560"/>
      <c r="R8" s="20"/>
      <c r="S8" s="560"/>
      <c r="T8" s="116" t="s">
        <v>80</v>
      </c>
      <c r="U8" s="117" t="s">
        <v>84</v>
      </c>
      <c r="V8" s="118" t="s">
        <v>14</v>
      </c>
      <c r="W8" s="119" t="s">
        <v>15</v>
      </c>
      <c r="X8" s="116" t="s">
        <v>80</v>
      </c>
      <c r="Y8" s="117" t="s">
        <v>84</v>
      </c>
      <c r="Z8" s="118" t="s">
        <v>14</v>
      </c>
      <c r="AA8" s="119" t="s">
        <v>15</v>
      </c>
      <c r="AB8" s="292" t="s">
        <v>15</v>
      </c>
      <c r="AC8" s="292" t="s">
        <v>15</v>
      </c>
      <c r="AD8" s="292" t="s">
        <v>15</v>
      </c>
      <c r="AE8" s="292" t="s">
        <v>15</v>
      </c>
      <c r="AF8" s="560"/>
      <c r="AG8" s="560"/>
      <c r="AQ8" s="23" t="s">
        <v>73</v>
      </c>
      <c r="AS8" s="24" t="s">
        <v>19</v>
      </c>
    </row>
    <row r="9" spans="1:45" ht="13.5" customHeight="1" thickBot="1">
      <c r="A9" s="25"/>
      <c r="B9" s="26">
        <v>1</v>
      </c>
      <c r="C9" s="435">
        <f>B9+1</f>
        <v>2</v>
      </c>
      <c r="D9" s="133" t="e">
        <f>#REF!+1</f>
        <v>#REF!</v>
      </c>
      <c r="E9" s="133">
        <v>3</v>
      </c>
      <c r="F9" s="133">
        <f aca="true" t="shared" si="0" ref="F9:W9">E9+1</f>
        <v>4</v>
      </c>
      <c r="G9" s="133">
        <f t="shared" si="0"/>
        <v>5</v>
      </c>
      <c r="H9" s="133">
        <v>4</v>
      </c>
      <c r="I9" s="305">
        <v>5</v>
      </c>
      <c r="J9" s="133">
        <v>6</v>
      </c>
      <c r="K9" s="133">
        <f t="shared" si="0"/>
        <v>7</v>
      </c>
      <c r="L9" s="133">
        <f t="shared" si="0"/>
        <v>8</v>
      </c>
      <c r="M9" s="133">
        <v>6</v>
      </c>
      <c r="N9" s="133">
        <f t="shared" si="0"/>
        <v>7</v>
      </c>
      <c r="O9" s="133">
        <f t="shared" si="0"/>
        <v>8</v>
      </c>
      <c r="P9" s="133">
        <f t="shared" si="0"/>
        <v>9</v>
      </c>
      <c r="Q9" s="133">
        <f t="shared" si="0"/>
        <v>10</v>
      </c>
      <c r="R9" s="133">
        <f t="shared" si="0"/>
        <v>11</v>
      </c>
      <c r="S9" s="133">
        <v>18</v>
      </c>
      <c r="T9" s="133">
        <f>S9+1</f>
        <v>19</v>
      </c>
      <c r="U9" s="133">
        <f t="shared" si="0"/>
        <v>20</v>
      </c>
      <c r="V9" s="133">
        <f t="shared" si="0"/>
        <v>21</v>
      </c>
      <c r="W9" s="133">
        <f t="shared" si="0"/>
        <v>22</v>
      </c>
      <c r="X9" s="133">
        <v>23</v>
      </c>
      <c r="Y9" s="133">
        <v>24</v>
      </c>
      <c r="Z9" s="133">
        <v>25</v>
      </c>
      <c r="AA9" s="133">
        <v>26</v>
      </c>
      <c r="AB9" s="133">
        <v>27</v>
      </c>
      <c r="AC9" s="133">
        <v>28</v>
      </c>
      <c r="AD9" s="133">
        <v>29</v>
      </c>
      <c r="AE9" s="133">
        <v>30</v>
      </c>
      <c r="AF9" s="133">
        <v>31</v>
      </c>
      <c r="AG9" s="134">
        <v>32</v>
      </c>
      <c r="AQ9" s="23" t="s">
        <v>74</v>
      </c>
      <c r="AS9" s="27" t="s">
        <v>20</v>
      </c>
    </row>
    <row r="10" spans="1:43" ht="12.75" customHeight="1" hidden="1">
      <c r="A10" s="28"/>
      <c r="B10" s="544" t="s">
        <v>21</v>
      </c>
      <c r="C10" s="545"/>
      <c r="D10" s="128"/>
      <c r="E10" s="128"/>
      <c r="F10" s="128"/>
      <c r="G10" s="29"/>
      <c r="H10" s="249"/>
      <c r="I10" s="241">
        <f>H10+1</f>
        <v>1</v>
      </c>
      <c r="J10" s="129" t="e">
        <f>#REF!+1</f>
        <v>#REF!</v>
      </c>
      <c r="K10" s="129" t="e">
        <f>J10+1</f>
        <v>#REF!</v>
      </c>
      <c r="L10" s="129" t="e">
        <f>#REF!+1</f>
        <v>#REF!</v>
      </c>
      <c r="M10" s="130"/>
      <c r="N10" s="130"/>
      <c r="O10" s="130"/>
      <c r="P10" s="130"/>
      <c r="Q10" s="131"/>
      <c r="R10" s="132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65"/>
      <c r="AH10" s="5"/>
      <c r="AI10" s="5"/>
      <c r="AQ10" s="23" t="s">
        <v>75</v>
      </c>
    </row>
    <row r="11" spans="1:43" s="30" customFormat="1" ht="12.75" customHeight="1" hidden="1">
      <c r="A11" s="28"/>
      <c r="B11" s="166"/>
      <c r="C11" s="436"/>
      <c r="D11" s="135"/>
      <c r="E11" s="135"/>
      <c r="F11" s="135"/>
      <c r="G11" s="136"/>
      <c r="H11" s="250"/>
      <c r="I11" s="242">
        <f>H11+1</f>
        <v>1</v>
      </c>
      <c r="J11" s="138" t="e">
        <f>#REF!+1</f>
        <v>#REF!</v>
      </c>
      <c r="K11" s="138" t="e">
        <f>J11+1</f>
        <v>#REF!</v>
      </c>
      <c r="L11" s="138" t="e">
        <f>#REF!+1</f>
        <v>#REF!</v>
      </c>
      <c r="M11" s="139"/>
      <c r="N11" s="135"/>
      <c r="O11" s="139"/>
      <c r="P11" s="135"/>
      <c r="Q11" s="140"/>
      <c r="R11" s="140"/>
      <c r="S11" s="140"/>
      <c r="T11" s="140"/>
      <c r="U11" s="140"/>
      <c r="V11" s="141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67"/>
      <c r="AQ11" s="23" t="s">
        <v>76</v>
      </c>
    </row>
    <row r="12" spans="1:43" s="246" customFormat="1" ht="44.25" customHeight="1" hidden="1" thickBot="1">
      <c r="A12" s="271"/>
      <c r="B12" s="314" t="s">
        <v>395</v>
      </c>
      <c r="C12" s="437"/>
      <c r="D12" s="306"/>
      <c r="E12" s="307"/>
      <c r="F12" s="307"/>
      <c r="G12" s="307"/>
      <c r="H12" s="308"/>
      <c r="I12" s="306"/>
      <c r="J12" s="306"/>
      <c r="K12" s="306"/>
      <c r="L12" s="306"/>
      <c r="M12" s="309"/>
      <c r="N12" s="306"/>
      <c r="O12" s="309"/>
      <c r="P12" s="306"/>
      <c r="Q12" s="310"/>
      <c r="R12" s="310"/>
      <c r="S12" s="310"/>
      <c r="T12" s="310"/>
      <c r="U12" s="310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0"/>
      <c r="AG12" s="312"/>
      <c r="AQ12" s="313" t="s">
        <v>77</v>
      </c>
    </row>
    <row r="13" spans="1:45" ht="45.75" customHeight="1" hidden="1" outlineLevel="1">
      <c r="A13" s="28"/>
      <c r="B13" s="315" t="s">
        <v>396</v>
      </c>
      <c r="C13" s="142" t="s">
        <v>182</v>
      </c>
      <c r="D13" s="143">
        <f>E13/10</f>
        <v>27094849</v>
      </c>
      <c r="E13" s="144">
        <v>270948490</v>
      </c>
      <c r="F13" s="144">
        <f>G13/10</f>
        <v>32513818.8</v>
      </c>
      <c r="G13" s="144">
        <f>E13*1.2</f>
        <v>325138188</v>
      </c>
      <c r="H13" s="145" t="s">
        <v>247</v>
      </c>
      <c r="I13" s="276" t="s">
        <v>43</v>
      </c>
      <c r="J13" s="145" t="s">
        <v>20</v>
      </c>
      <c r="K13" s="145" t="s">
        <v>44</v>
      </c>
      <c r="L13" s="145"/>
      <c r="M13" s="145" t="s">
        <v>247</v>
      </c>
      <c r="N13" s="142">
        <v>2019</v>
      </c>
      <c r="O13" s="146" t="s">
        <v>162</v>
      </c>
      <c r="P13" s="142">
        <v>2019</v>
      </c>
      <c r="Q13" s="147" t="s">
        <v>89</v>
      </c>
      <c r="R13" s="142"/>
      <c r="S13" s="216" t="s">
        <v>248</v>
      </c>
      <c r="T13" s="148">
        <f>V13/10</f>
        <v>27094849</v>
      </c>
      <c r="U13" s="148">
        <f>W13/10</f>
        <v>32513818.8</v>
      </c>
      <c r="V13" s="149">
        <f>E13</f>
        <v>270948490</v>
      </c>
      <c r="W13" s="149">
        <f>G13</f>
        <v>325138188</v>
      </c>
      <c r="X13" s="177">
        <v>0</v>
      </c>
      <c r="Y13" s="177">
        <v>0</v>
      </c>
      <c r="Z13" s="177">
        <v>0</v>
      </c>
      <c r="AA13" s="177">
        <v>0</v>
      </c>
      <c r="AB13" s="150">
        <f>AC13/10</f>
        <v>32513818.8</v>
      </c>
      <c r="AC13" s="150">
        <f>W13</f>
        <v>325138188</v>
      </c>
      <c r="AD13" s="177">
        <v>0</v>
      </c>
      <c r="AE13" s="177">
        <v>0</v>
      </c>
      <c r="AF13" s="142" t="s">
        <v>330</v>
      </c>
      <c r="AG13" s="168" t="s">
        <v>160</v>
      </c>
      <c r="AI13" s="5"/>
      <c r="AQ13" s="23" t="s">
        <v>78</v>
      </c>
      <c r="AS13" s="33" t="s">
        <v>28</v>
      </c>
    </row>
    <row r="14" spans="1:43" s="270" customFormat="1" ht="22.5" customHeight="1" hidden="1" thickBot="1">
      <c r="A14" s="316"/>
      <c r="B14" s="324" t="s">
        <v>337</v>
      </c>
      <c r="C14" s="438"/>
      <c r="D14" s="325">
        <f>SUM(D13:D13)</f>
        <v>27094849</v>
      </c>
      <c r="E14" s="325">
        <f>SUM(E13:E13)</f>
        <v>270948490</v>
      </c>
      <c r="F14" s="325">
        <f>SUM(F13:F13)</f>
        <v>32513818.8</v>
      </c>
      <c r="G14" s="325">
        <f>SUM(G13:G13)</f>
        <v>325138188</v>
      </c>
      <c r="H14" s="326"/>
      <c r="I14" s="289"/>
      <c r="J14" s="289"/>
      <c r="K14" s="289"/>
      <c r="L14" s="289"/>
      <c r="M14" s="289"/>
      <c r="N14" s="325"/>
      <c r="O14" s="325"/>
      <c r="P14" s="325"/>
      <c r="Q14" s="317"/>
      <c r="R14" s="317"/>
      <c r="S14" s="317"/>
      <c r="T14" s="317">
        <f aca="true" t="shared" si="1" ref="T14:AE14">SUM(T13:T13)</f>
        <v>27094849</v>
      </c>
      <c r="U14" s="317">
        <f t="shared" si="1"/>
        <v>32513818.8</v>
      </c>
      <c r="V14" s="317">
        <f t="shared" si="1"/>
        <v>270948490</v>
      </c>
      <c r="W14" s="317">
        <f t="shared" si="1"/>
        <v>325138188</v>
      </c>
      <c r="X14" s="317">
        <f t="shared" si="1"/>
        <v>0</v>
      </c>
      <c r="Y14" s="317">
        <f t="shared" si="1"/>
        <v>0</v>
      </c>
      <c r="Z14" s="317">
        <f t="shared" si="1"/>
        <v>0</v>
      </c>
      <c r="AA14" s="317">
        <f t="shared" si="1"/>
        <v>0</v>
      </c>
      <c r="AB14" s="317">
        <f t="shared" si="1"/>
        <v>32513818.8</v>
      </c>
      <c r="AC14" s="317">
        <f t="shared" si="1"/>
        <v>325138188</v>
      </c>
      <c r="AD14" s="317">
        <f t="shared" si="1"/>
        <v>0</v>
      </c>
      <c r="AE14" s="317">
        <f t="shared" si="1"/>
        <v>0</v>
      </c>
      <c r="AF14" s="317"/>
      <c r="AG14" s="318"/>
      <c r="AQ14" s="319" t="s">
        <v>18</v>
      </c>
    </row>
    <row r="15" spans="1:43" s="246" customFormat="1" ht="33" customHeight="1" hidden="1" thickBot="1">
      <c r="A15" s="271"/>
      <c r="B15" s="330" t="s">
        <v>338</v>
      </c>
      <c r="C15" s="439"/>
      <c r="D15" s="332"/>
      <c r="E15" s="332"/>
      <c r="F15" s="332"/>
      <c r="G15" s="332"/>
      <c r="H15" s="332"/>
      <c r="I15" s="332"/>
      <c r="J15" s="331"/>
      <c r="K15" s="327"/>
      <c r="L15" s="327"/>
      <c r="M15" s="328"/>
      <c r="N15" s="273"/>
      <c r="O15" s="329"/>
      <c r="P15" s="273"/>
      <c r="Q15" s="320"/>
      <c r="R15" s="320"/>
      <c r="S15" s="320"/>
      <c r="T15" s="321"/>
      <c r="U15" s="321"/>
      <c r="V15" s="321"/>
      <c r="W15" s="321"/>
      <c r="X15" s="321"/>
      <c r="Y15" s="321"/>
      <c r="Z15" s="321"/>
      <c r="AA15" s="321"/>
      <c r="AB15" s="322"/>
      <c r="AC15" s="322"/>
      <c r="AD15" s="322"/>
      <c r="AE15" s="322"/>
      <c r="AF15" s="320"/>
      <c r="AG15" s="323"/>
      <c r="AQ15" s="313" t="s">
        <v>22</v>
      </c>
    </row>
    <row r="16" spans="1:33" s="38" customFormat="1" ht="24" customHeight="1" hidden="1" outlineLevel="1">
      <c r="A16" s="37"/>
      <c r="B16" s="324" t="s">
        <v>337</v>
      </c>
      <c r="C16" s="440"/>
      <c r="D16" s="84"/>
      <c r="E16" s="81"/>
      <c r="F16" s="84"/>
      <c r="G16" s="84"/>
      <c r="H16" s="253"/>
      <c r="I16" s="304"/>
      <c r="J16" s="108"/>
      <c r="K16" s="107"/>
      <c r="L16" s="108"/>
      <c r="M16" s="106"/>
      <c r="N16" s="83"/>
      <c r="O16" s="85"/>
      <c r="P16" s="83"/>
      <c r="Q16" s="83"/>
      <c r="R16" s="83"/>
      <c r="S16" s="219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3"/>
      <c r="AG16" s="171"/>
    </row>
    <row r="17" spans="1:33" s="245" customFormat="1" ht="30" customHeight="1" hidden="1" outlineLevel="1">
      <c r="A17" s="243"/>
      <c r="B17" s="546" t="s">
        <v>397</v>
      </c>
      <c r="C17" s="547"/>
      <c r="D17" s="547"/>
      <c r="E17" s="547"/>
      <c r="F17" s="547"/>
      <c r="G17" s="547"/>
      <c r="H17" s="547"/>
      <c r="I17" s="547"/>
      <c r="J17" s="548"/>
      <c r="K17" s="204"/>
      <c r="L17" s="333"/>
      <c r="M17" s="244"/>
      <c r="N17" s="202"/>
      <c r="O17" s="277"/>
      <c r="P17" s="202"/>
      <c r="Q17" s="202"/>
      <c r="R17" s="202"/>
      <c r="S17" s="217"/>
      <c r="T17" s="334"/>
      <c r="U17" s="334"/>
      <c r="V17" s="334"/>
      <c r="W17" s="334"/>
      <c r="X17" s="334"/>
      <c r="Y17" s="334"/>
      <c r="Z17" s="334"/>
      <c r="AA17" s="334"/>
      <c r="AB17" s="335"/>
      <c r="AC17" s="335"/>
      <c r="AD17" s="335"/>
      <c r="AE17" s="335"/>
      <c r="AF17" s="202"/>
      <c r="AG17" s="211"/>
    </row>
    <row r="18" spans="1:33" s="245" customFormat="1" ht="43.5" customHeight="1" hidden="1" outlineLevel="1">
      <c r="A18" s="260"/>
      <c r="B18" s="213" t="s">
        <v>339</v>
      </c>
      <c r="C18" s="70" t="s">
        <v>183</v>
      </c>
      <c r="D18" s="261">
        <f aca="true" t="shared" si="2" ref="D18:D23">E18/10</f>
        <v>650000</v>
      </c>
      <c r="E18" s="262">
        <v>6500000</v>
      </c>
      <c r="F18" s="262">
        <f aca="true" t="shared" si="3" ref="F18:F23">G18/10</f>
        <v>780000</v>
      </c>
      <c r="G18" s="262">
        <f aca="true" t="shared" si="4" ref="G18:G23">E18*1.2</f>
        <v>7800000</v>
      </c>
      <c r="H18" s="204" t="s">
        <v>167</v>
      </c>
      <c r="I18" s="204" t="s">
        <v>48</v>
      </c>
      <c r="J18" s="204" t="s">
        <v>20</v>
      </c>
      <c r="K18" s="204" t="s">
        <v>44</v>
      </c>
      <c r="L18" s="204"/>
      <c r="M18" s="204" t="s">
        <v>167</v>
      </c>
      <c r="N18" s="263">
        <v>2019</v>
      </c>
      <c r="O18" s="264" t="s">
        <v>162</v>
      </c>
      <c r="P18" s="263">
        <v>2019</v>
      </c>
      <c r="Q18" s="206" t="s">
        <v>100</v>
      </c>
      <c r="R18" s="206"/>
      <c r="S18" s="218" t="s">
        <v>294</v>
      </c>
      <c r="T18" s="265">
        <f aca="true" t="shared" si="5" ref="T18:U23">V18/10</f>
        <v>650000</v>
      </c>
      <c r="U18" s="265">
        <f t="shared" si="5"/>
        <v>780000</v>
      </c>
      <c r="V18" s="265">
        <f aca="true" t="shared" si="6" ref="V18:V23">E18</f>
        <v>6500000</v>
      </c>
      <c r="W18" s="265">
        <f aca="true" t="shared" si="7" ref="W18:W23">G18</f>
        <v>7800000</v>
      </c>
      <c r="X18" s="209">
        <v>0</v>
      </c>
      <c r="Y18" s="209">
        <v>0</v>
      </c>
      <c r="Z18" s="209">
        <v>0</v>
      </c>
      <c r="AA18" s="209">
        <v>0</v>
      </c>
      <c r="AB18" s="266">
        <f aca="true" t="shared" si="8" ref="AB18:AB23">AC18/10</f>
        <v>780000</v>
      </c>
      <c r="AC18" s="266">
        <f aca="true" t="shared" si="9" ref="AC18:AC23">W18</f>
        <v>7800000</v>
      </c>
      <c r="AD18" s="209">
        <v>0</v>
      </c>
      <c r="AE18" s="209">
        <v>0</v>
      </c>
      <c r="AF18" s="202" t="s">
        <v>330</v>
      </c>
      <c r="AG18" s="211" t="s">
        <v>160</v>
      </c>
    </row>
    <row r="19" spans="1:33" s="245" customFormat="1" ht="62.25" customHeight="1" hidden="1" outlineLevel="1">
      <c r="A19" s="260"/>
      <c r="B19" s="213" t="s">
        <v>340</v>
      </c>
      <c r="C19" s="70" t="s">
        <v>184</v>
      </c>
      <c r="D19" s="261">
        <f t="shared" si="2"/>
        <v>550000</v>
      </c>
      <c r="E19" s="262">
        <v>5500000</v>
      </c>
      <c r="F19" s="262">
        <f t="shared" si="3"/>
        <v>660000</v>
      </c>
      <c r="G19" s="262">
        <f t="shared" si="4"/>
        <v>6600000</v>
      </c>
      <c r="H19" s="204" t="s">
        <v>167</v>
      </c>
      <c r="I19" s="204" t="s">
        <v>48</v>
      </c>
      <c r="J19" s="204" t="s">
        <v>20</v>
      </c>
      <c r="K19" s="204" t="s">
        <v>44</v>
      </c>
      <c r="L19" s="204"/>
      <c r="M19" s="204" t="s">
        <v>167</v>
      </c>
      <c r="N19" s="263">
        <v>2019</v>
      </c>
      <c r="O19" s="264" t="s">
        <v>162</v>
      </c>
      <c r="P19" s="263">
        <v>2019</v>
      </c>
      <c r="Q19" s="206" t="s">
        <v>141</v>
      </c>
      <c r="R19" s="206"/>
      <c r="S19" s="218" t="s">
        <v>290</v>
      </c>
      <c r="T19" s="265">
        <f t="shared" si="5"/>
        <v>550000</v>
      </c>
      <c r="U19" s="265">
        <f t="shared" si="5"/>
        <v>660000</v>
      </c>
      <c r="V19" s="265">
        <f t="shared" si="6"/>
        <v>5500000</v>
      </c>
      <c r="W19" s="265">
        <f t="shared" si="7"/>
        <v>6600000</v>
      </c>
      <c r="X19" s="209">
        <v>0</v>
      </c>
      <c r="Y19" s="209">
        <v>0</v>
      </c>
      <c r="Z19" s="209">
        <v>0</v>
      </c>
      <c r="AA19" s="209">
        <v>0</v>
      </c>
      <c r="AB19" s="266">
        <f t="shared" si="8"/>
        <v>660000</v>
      </c>
      <c r="AC19" s="266">
        <f t="shared" si="9"/>
        <v>6600000</v>
      </c>
      <c r="AD19" s="209">
        <v>0</v>
      </c>
      <c r="AE19" s="209">
        <v>0</v>
      </c>
      <c r="AF19" s="202" t="s">
        <v>330</v>
      </c>
      <c r="AG19" s="211" t="s">
        <v>160</v>
      </c>
    </row>
    <row r="20" spans="1:33" s="245" customFormat="1" ht="54" customHeight="1" hidden="1" outlineLevel="1">
      <c r="A20" s="260"/>
      <c r="B20" s="213" t="s">
        <v>342</v>
      </c>
      <c r="C20" s="70" t="s">
        <v>185</v>
      </c>
      <c r="D20" s="261">
        <f t="shared" si="2"/>
        <v>207500</v>
      </c>
      <c r="E20" s="262">
        <v>2075000</v>
      </c>
      <c r="F20" s="262">
        <f t="shared" si="3"/>
        <v>249000</v>
      </c>
      <c r="G20" s="262">
        <f t="shared" si="4"/>
        <v>2490000</v>
      </c>
      <c r="H20" s="204" t="s">
        <v>167</v>
      </c>
      <c r="I20" s="204" t="s">
        <v>48</v>
      </c>
      <c r="J20" s="204" t="s">
        <v>20</v>
      </c>
      <c r="K20" s="204" t="s">
        <v>44</v>
      </c>
      <c r="L20" s="204"/>
      <c r="M20" s="204" t="s">
        <v>167</v>
      </c>
      <c r="N20" s="263">
        <v>2019</v>
      </c>
      <c r="O20" s="264" t="s">
        <v>162</v>
      </c>
      <c r="P20" s="263">
        <v>2019</v>
      </c>
      <c r="Q20" s="206" t="s">
        <v>320</v>
      </c>
      <c r="R20" s="206"/>
      <c r="S20" s="218" t="s">
        <v>291</v>
      </c>
      <c r="T20" s="265">
        <f t="shared" si="5"/>
        <v>207500</v>
      </c>
      <c r="U20" s="265">
        <f t="shared" si="5"/>
        <v>249000</v>
      </c>
      <c r="V20" s="265">
        <f t="shared" si="6"/>
        <v>2075000</v>
      </c>
      <c r="W20" s="265">
        <f t="shared" si="7"/>
        <v>2490000</v>
      </c>
      <c r="X20" s="209">
        <v>0</v>
      </c>
      <c r="Y20" s="209">
        <v>0</v>
      </c>
      <c r="Z20" s="209">
        <v>0</v>
      </c>
      <c r="AA20" s="209">
        <v>0</v>
      </c>
      <c r="AB20" s="266">
        <f t="shared" si="8"/>
        <v>249000</v>
      </c>
      <c r="AC20" s="266">
        <f t="shared" si="9"/>
        <v>2490000</v>
      </c>
      <c r="AD20" s="209">
        <v>0</v>
      </c>
      <c r="AE20" s="209">
        <v>0</v>
      </c>
      <c r="AF20" s="202" t="s">
        <v>330</v>
      </c>
      <c r="AG20" s="211" t="s">
        <v>160</v>
      </c>
    </row>
    <row r="21" spans="1:33" s="8" customFormat="1" ht="31.5" customHeight="1" hidden="1" outlineLevel="1">
      <c r="A21" s="36"/>
      <c r="B21" s="235" t="s">
        <v>341</v>
      </c>
      <c r="C21" s="70" t="s">
        <v>186</v>
      </c>
      <c r="D21" s="111">
        <f t="shared" si="2"/>
        <v>330000</v>
      </c>
      <c r="E21" s="81">
        <v>3300000</v>
      </c>
      <c r="F21" s="81">
        <f t="shared" si="3"/>
        <v>396000</v>
      </c>
      <c r="G21" s="81">
        <f t="shared" si="4"/>
        <v>3960000</v>
      </c>
      <c r="H21" s="74" t="s">
        <v>167</v>
      </c>
      <c r="I21" s="204" t="s">
        <v>48</v>
      </c>
      <c r="J21" s="74" t="s">
        <v>20</v>
      </c>
      <c r="K21" s="74" t="s">
        <v>44</v>
      </c>
      <c r="L21" s="74"/>
      <c r="M21" s="74" t="s">
        <v>167</v>
      </c>
      <c r="N21" s="236">
        <v>2019</v>
      </c>
      <c r="O21" s="237" t="s">
        <v>162</v>
      </c>
      <c r="P21" s="236">
        <v>2019</v>
      </c>
      <c r="Q21" s="127" t="s">
        <v>322</v>
      </c>
      <c r="R21" s="127"/>
      <c r="S21" s="238" t="s">
        <v>293</v>
      </c>
      <c r="T21" s="239">
        <f t="shared" si="5"/>
        <v>330000</v>
      </c>
      <c r="U21" s="239">
        <f t="shared" si="5"/>
        <v>396000</v>
      </c>
      <c r="V21" s="239">
        <f t="shared" si="6"/>
        <v>3300000</v>
      </c>
      <c r="W21" s="239">
        <f t="shared" si="7"/>
        <v>3960000</v>
      </c>
      <c r="X21" s="177">
        <v>0</v>
      </c>
      <c r="Y21" s="177">
        <v>0</v>
      </c>
      <c r="Z21" s="177">
        <v>0</v>
      </c>
      <c r="AA21" s="177">
        <v>0</v>
      </c>
      <c r="AB21" s="240">
        <f t="shared" si="8"/>
        <v>396000</v>
      </c>
      <c r="AC21" s="240">
        <f t="shared" si="9"/>
        <v>3960000</v>
      </c>
      <c r="AD21" s="177">
        <v>0</v>
      </c>
      <c r="AE21" s="177">
        <v>0</v>
      </c>
      <c r="AF21" s="70" t="s">
        <v>330</v>
      </c>
      <c r="AG21" s="90" t="s">
        <v>160</v>
      </c>
    </row>
    <row r="22" spans="1:33" s="8" customFormat="1" ht="72.75" customHeight="1" outlineLevel="1">
      <c r="A22" s="36"/>
      <c r="B22" s="235" t="s">
        <v>398</v>
      </c>
      <c r="C22" s="70" t="s">
        <v>187</v>
      </c>
      <c r="D22" s="111">
        <f t="shared" si="2"/>
        <v>1363070</v>
      </c>
      <c r="E22" s="81">
        <v>13630700</v>
      </c>
      <c r="F22" s="81">
        <f t="shared" si="3"/>
        <v>1635684</v>
      </c>
      <c r="G22" s="81">
        <f t="shared" si="4"/>
        <v>16356840</v>
      </c>
      <c r="H22" s="74" t="s">
        <v>171</v>
      </c>
      <c r="I22" s="74" t="s">
        <v>47</v>
      </c>
      <c r="J22" s="74" t="s">
        <v>20</v>
      </c>
      <c r="K22" s="74" t="s">
        <v>44</v>
      </c>
      <c r="L22" s="74" t="s">
        <v>27</v>
      </c>
      <c r="M22" s="396">
        <v>43530</v>
      </c>
      <c r="N22" s="236">
        <v>2019</v>
      </c>
      <c r="O22" s="237" t="s">
        <v>162</v>
      </c>
      <c r="P22" s="236">
        <v>2019</v>
      </c>
      <c r="Q22" s="127" t="s">
        <v>122</v>
      </c>
      <c r="R22" s="127"/>
      <c r="S22" s="238" t="s">
        <v>295</v>
      </c>
      <c r="T22" s="239">
        <f t="shared" si="5"/>
        <v>1363070</v>
      </c>
      <c r="U22" s="239">
        <f t="shared" si="5"/>
        <v>1635684</v>
      </c>
      <c r="V22" s="239">
        <f t="shared" si="6"/>
        <v>13630700</v>
      </c>
      <c r="W22" s="239">
        <f t="shared" si="7"/>
        <v>16356840</v>
      </c>
      <c r="X22" s="177">
        <v>0</v>
      </c>
      <c r="Y22" s="177">
        <v>0</v>
      </c>
      <c r="Z22" s="177">
        <v>0</v>
      </c>
      <c r="AA22" s="177">
        <v>0</v>
      </c>
      <c r="AB22" s="240">
        <f t="shared" si="8"/>
        <v>1635684</v>
      </c>
      <c r="AC22" s="240">
        <f t="shared" si="9"/>
        <v>16356840</v>
      </c>
      <c r="AD22" s="177">
        <v>0</v>
      </c>
      <c r="AE22" s="177">
        <v>0</v>
      </c>
      <c r="AF22" s="70" t="s">
        <v>330</v>
      </c>
      <c r="AG22" s="90" t="s">
        <v>160</v>
      </c>
    </row>
    <row r="23" spans="1:33" s="245" customFormat="1" ht="45" customHeight="1" hidden="1" outlineLevel="1">
      <c r="A23" s="260"/>
      <c r="B23" s="213" t="s">
        <v>343</v>
      </c>
      <c r="C23" s="70" t="s">
        <v>188</v>
      </c>
      <c r="D23" s="261">
        <f t="shared" si="2"/>
        <v>210400</v>
      </c>
      <c r="E23" s="262">
        <v>2104000</v>
      </c>
      <c r="F23" s="262">
        <f t="shared" si="3"/>
        <v>252480</v>
      </c>
      <c r="G23" s="262">
        <f t="shared" si="4"/>
        <v>2524800</v>
      </c>
      <c r="H23" s="204" t="s">
        <v>167</v>
      </c>
      <c r="I23" s="204" t="s">
        <v>48</v>
      </c>
      <c r="J23" s="204" t="s">
        <v>20</v>
      </c>
      <c r="K23" s="204" t="s">
        <v>44</v>
      </c>
      <c r="L23" s="204"/>
      <c r="M23" s="204" t="s">
        <v>167</v>
      </c>
      <c r="N23" s="263">
        <v>2019</v>
      </c>
      <c r="O23" s="264" t="s">
        <v>162</v>
      </c>
      <c r="P23" s="263">
        <v>2019</v>
      </c>
      <c r="Q23" s="206" t="s">
        <v>55</v>
      </c>
      <c r="R23" s="206"/>
      <c r="S23" s="218" t="s">
        <v>292</v>
      </c>
      <c r="T23" s="265">
        <f t="shared" si="5"/>
        <v>210400</v>
      </c>
      <c r="U23" s="265">
        <f t="shared" si="5"/>
        <v>252480</v>
      </c>
      <c r="V23" s="265">
        <f t="shared" si="6"/>
        <v>2104000</v>
      </c>
      <c r="W23" s="265">
        <f t="shared" si="7"/>
        <v>2524800</v>
      </c>
      <c r="X23" s="209">
        <v>0</v>
      </c>
      <c r="Y23" s="209">
        <v>0</v>
      </c>
      <c r="Z23" s="209">
        <v>0</v>
      </c>
      <c r="AA23" s="209">
        <v>0</v>
      </c>
      <c r="AB23" s="266">
        <f t="shared" si="8"/>
        <v>252480</v>
      </c>
      <c r="AC23" s="266">
        <f t="shared" si="9"/>
        <v>2524800</v>
      </c>
      <c r="AD23" s="209">
        <v>0</v>
      </c>
      <c r="AE23" s="209">
        <v>0</v>
      </c>
      <c r="AF23" s="202" t="s">
        <v>330</v>
      </c>
      <c r="AG23" s="211" t="s">
        <v>160</v>
      </c>
    </row>
    <row r="24" spans="1:35" ht="24" customHeight="1" hidden="1" outlineLevel="1">
      <c r="A24" s="36"/>
      <c r="B24" s="200" t="s">
        <v>344</v>
      </c>
      <c r="C24" s="441"/>
      <c r="D24" s="84">
        <f>SUM(D18:D23)</f>
        <v>3310970</v>
      </c>
      <c r="E24" s="84">
        <f>SUM(E18:E23)</f>
        <v>33109700</v>
      </c>
      <c r="F24" s="84">
        <f>SUM(F18:F23)</f>
        <v>3973164</v>
      </c>
      <c r="G24" s="84">
        <f>SUM(G18:G23)</f>
        <v>39731640</v>
      </c>
      <c r="H24" s="254"/>
      <c r="I24" s="267"/>
      <c r="J24" s="109"/>
      <c r="K24" s="109"/>
      <c r="L24" s="109"/>
      <c r="M24" s="109"/>
      <c r="N24" s="86"/>
      <c r="O24" s="86"/>
      <c r="P24" s="86"/>
      <c r="Q24" s="86"/>
      <c r="R24" s="86"/>
      <c r="S24" s="87"/>
      <c r="T24" s="220">
        <f aca="true" t="shared" si="10" ref="T24:AE24">SUM(T18:T23)</f>
        <v>3310970</v>
      </c>
      <c r="U24" s="220">
        <f t="shared" si="10"/>
        <v>3973164</v>
      </c>
      <c r="V24" s="220">
        <f t="shared" si="10"/>
        <v>33109700</v>
      </c>
      <c r="W24" s="220">
        <f t="shared" si="10"/>
        <v>39731640</v>
      </c>
      <c r="X24" s="178">
        <f t="shared" si="10"/>
        <v>0</v>
      </c>
      <c r="Y24" s="178">
        <f t="shared" si="10"/>
        <v>0</v>
      </c>
      <c r="Z24" s="178">
        <f t="shared" si="10"/>
        <v>0</v>
      </c>
      <c r="AA24" s="178">
        <f t="shared" si="10"/>
        <v>0</v>
      </c>
      <c r="AB24" s="220">
        <f t="shared" si="10"/>
        <v>3973164</v>
      </c>
      <c r="AC24" s="220">
        <f t="shared" si="10"/>
        <v>39731640</v>
      </c>
      <c r="AD24" s="178">
        <f t="shared" si="10"/>
        <v>0</v>
      </c>
      <c r="AE24" s="178">
        <f t="shared" si="10"/>
        <v>0</v>
      </c>
      <c r="AF24" s="83"/>
      <c r="AG24" s="171"/>
      <c r="AH24" s="5"/>
      <c r="AI24" s="5"/>
    </row>
    <row r="25" spans="1:35" ht="21" customHeight="1" hidden="1" outlineLevel="1" thickBot="1">
      <c r="A25" s="36"/>
      <c r="B25" s="169"/>
      <c r="C25" s="407"/>
      <c r="D25" s="151"/>
      <c r="E25" s="151"/>
      <c r="F25" s="151"/>
      <c r="G25" s="151"/>
      <c r="H25" s="152"/>
      <c r="I25" s="152"/>
      <c r="J25" s="152"/>
      <c r="K25" s="152"/>
      <c r="L25" s="152"/>
      <c r="M25" s="152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70"/>
      <c r="AH25" s="5"/>
      <c r="AI25" s="5"/>
    </row>
    <row r="26" spans="1:33" s="38" customFormat="1" ht="24" customHeight="1" hidden="1" outlineLevel="1" thickBot="1">
      <c r="A26" s="37"/>
      <c r="B26" s="153" t="s">
        <v>399</v>
      </c>
      <c r="C26" s="415"/>
      <c r="D26" s="155"/>
      <c r="E26" s="156"/>
      <c r="F26" s="156"/>
      <c r="G26" s="156"/>
      <c r="H26" s="252"/>
      <c r="I26" s="252"/>
      <c r="J26" s="158"/>
      <c r="K26" s="158"/>
      <c r="L26" s="158"/>
      <c r="M26" s="157"/>
      <c r="N26" s="154"/>
      <c r="O26" s="159"/>
      <c r="P26" s="154"/>
      <c r="Q26" s="154"/>
      <c r="R26" s="154"/>
      <c r="S26" s="160"/>
      <c r="T26" s="161"/>
      <c r="U26" s="161"/>
      <c r="V26" s="161"/>
      <c r="W26" s="161"/>
      <c r="X26" s="161"/>
      <c r="Y26" s="161"/>
      <c r="Z26" s="161"/>
      <c r="AA26" s="161"/>
      <c r="AB26" s="162"/>
      <c r="AC26" s="162"/>
      <c r="AD26" s="162"/>
      <c r="AE26" s="162"/>
      <c r="AF26" s="154"/>
      <c r="AG26" s="163"/>
    </row>
    <row r="27" spans="1:43" s="269" customFormat="1" ht="33" customHeight="1" hidden="1">
      <c r="A27" s="268"/>
      <c r="B27" s="213" t="s">
        <v>400</v>
      </c>
      <c r="C27" s="70" t="s">
        <v>194</v>
      </c>
      <c r="D27" s="203">
        <f aca="true" t="shared" si="11" ref="D27:D38">E27/10</f>
        <v>500000</v>
      </c>
      <c r="E27" s="203">
        <v>5000000</v>
      </c>
      <c r="F27" s="203">
        <f aca="true" t="shared" si="12" ref="F27:F38">G27/10</f>
        <v>600000</v>
      </c>
      <c r="G27" s="203">
        <f aca="true" t="shared" si="13" ref="G27:G38">E27*1.2</f>
        <v>6000000</v>
      </c>
      <c r="H27" s="204" t="s">
        <v>168</v>
      </c>
      <c r="I27" s="204" t="s">
        <v>48</v>
      </c>
      <c r="J27" s="204" t="s">
        <v>20</v>
      </c>
      <c r="K27" s="204" t="s">
        <v>44</v>
      </c>
      <c r="L27" s="204"/>
      <c r="M27" s="204" t="s">
        <v>168</v>
      </c>
      <c r="N27" s="263">
        <v>2019</v>
      </c>
      <c r="O27" s="205" t="s">
        <v>195</v>
      </c>
      <c r="P27" s="263">
        <v>2019</v>
      </c>
      <c r="Q27" s="202" t="s">
        <v>124</v>
      </c>
      <c r="R27" s="125"/>
      <c r="S27" s="217" t="s">
        <v>296</v>
      </c>
      <c r="T27" s="207">
        <f aca="true" t="shared" si="14" ref="T27:U38">V27/10</f>
        <v>500000</v>
      </c>
      <c r="U27" s="207">
        <f t="shared" si="14"/>
        <v>600000</v>
      </c>
      <c r="V27" s="208">
        <f aca="true" t="shared" si="15" ref="V27:V33">E27</f>
        <v>5000000</v>
      </c>
      <c r="W27" s="208">
        <f aca="true" t="shared" si="16" ref="W27:W33">G27</f>
        <v>6000000</v>
      </c>
      <c r="X27" s="209">
        <v>0</v>
      </c>
      <c r="Y27" s="209">
        <v>0</v>
      </c>
      <c r="Z27" s="209">
        <v>0</v>
      </c>
      <c r="AA27" s="209">
        <v>0</v>
      </c>
      <c r="AB27" s="210">
        <f aca="true" t="shared" si="17" ref="AB27:AB38">AC27/10</f>
        <v>600000</v>
      </c>
      <c r="AC27" s="210">
        <f aca="true" t="shared" si="18" ref="AC27:AC38">W27</f>
        <v>6000000</v>
      </c>
      <c r="AD27" s="209">
        <v>0</v>
      </c>
      <c r="AE27" s="209">
        <v>0</v>
      </c>
      <c r="AF27" s="202" t="s">
        <v>330</v>
      </c>
      <c r="AG27" s="211" t="s">
        <v>159</v>
      </c>
      <c r="AQ27" s="270"/>
    </row>
    <row r="28" spans="1:43" s="246" customFormat="1" ht="49.5" customHeight="1" hidden="1">
      <c r="A28" s="271"/>
      <c r="B28" s="213" t="s">
        <v>401</v>
      </c>
      <c r="C28" s="70" t="s">
        <v>200</v>
      </c>
      <c r="D28" s="203">
        <f t="shared" si="11"/>
        <v>100000</v>
      </c>
      <c r="E28" s="203">
        <v>1000000</v>
      </c>
      <c r="F28" s="203">
        <f t="shared" si="12"/>
        <v>120000</v>
      </c>
      <c r="G28" s="203">
        <f t="shared" si="13"/>
        <v>1200000</v>
      </c>
      <c r="H28" s="204" t="s">
        <v>172</v>
      </c>
      <c r="I28" s="204" t="s">
        <v>48</v>
      </c>
      <c r="J28" s="204" t="s">
        <v>20</v>
      </c>
      <c r="K28" s="204" t="s">
        <v>44</v>
      </c>
      <c r="L28" s="204"/>
      <c r="M28" s="204" t="s">
        <v>172</v>
      </c>
      <c r="N28" s="263">
        <v>2019</v>
      </c>
      <c r="O28" s="204" t="s">
        <v>174</v>
      </c>
      <c r="P28" s="263">
        <v>2019</v>
      </c>
      <c r="Q28" s="272" t="s">
        <v>96</v>
      </c>
      <c r="R28" s="125"/>
      <c r="S28" s="217" t="s">
        <v>297</v>
      </c>
      <c r="T28" s="207">
        <f t="shared" si="14"/>
        <v>100000</v>
      </c>
      <c r="U28" s="207">
        <f t="shared" si="14"/>
        <v>120000</v>
      </c>
      <c r="V28" s="208">
        <f t="shared" si="15"/>
        <v>1000000</v>
      </c>
      <c r="W28" s="208">
        <f t="shared" si="16"/>
        <v>1200000</v>
      </c>
      <c r="X28" s="209">
        <v>0</v>
      </c>
      <c r="Y28" s="209">
        <v>0</v>
      </c>
      <c r="Z28" s="209">
        <v>0</v>
      </c>
      <c r="AA28" s="209">
        <v>0</v>
      </c>
      <c r="AB28" s="210">
        <f t="shared" si="17"/>
        <v>120000</v>
      </c>
      <c r="AC28" s="210">
        <f t="shared" si="18"/>
        <v>1200000</v>
      </c>
      <c r="AD28" s="209">
        <v>0</v>
      </c>
      <c r="AE28" s="209">
        <v>0</v>
      </c>
      <c r="AF28" s="202" t="s">
        <v>330</v>
      </c>
      <c r="AG28" s="211" t="s">
        <v>159</v>
      </c>
      <c r="AQ28" s="245"/>
    </row>
    <row r="29" spans="1:43" s="92" customFormat="1" ht="61.5" customHeight="1" outlineLevel="1">
      <c r="A29" s="397"/>
      <c r="B29" s="398" t="s">
        <v>402</v>
      </c>
      <c r="C29" s="70" t="s">
        <v>263</v>
      </c>
      <c r="D29" s="71">
        <f t="shared" si="11"/>
        <v>1200000</v>
      </c>
      <c r="E29" s="71">
        <v>12000000</v>
      </c>
      <c r="F29" s="71">
        <f t="shared" si="12"/>
        <v>1440000</v>
      </c>
      <c r="G29" s="71">
        <f t="shared" si="13"/>
        <v>14400000</v>
      </c>
      <c r="H29" s="104" t="s">
        <v>197</v>
      </c>
      <c r="I29" s="110" t="s">
        <v>47</v>
      </c>
      <c r="J29" s="110" t="s">
        <v>20</v>
      </c>
      <c r="K29" s="110" t="s">
        <v>44</v>
      </c>
      <c r="L29" s="110" t="s">
        <v>27</v>
      </c>
      <c r="M29" s="104">
        <v>43490</v>
      </c>
      <c r="N29" s="399">
        <v>2019</v>
      </c>
      <c r="O29" s="191" t="s">
        <v>172</v>
      </c>
      <c r="P29" s="399">
        <v>2019</v>
      </c>
      <c r="Q29" s="184" t="s">
        <v>124</v>
      </c>
      <c r="R29" s="124"/>
      <c r="S29" s="192" t="s">
        <v>298</v>
      </c>
      <c r="T29" s="193">
        <f t="shared" si="14"/>
        <v>1200000</v>
      </c>
      <c r="U29" s="193">
        <f t="shared" si="14"/>
        <v>1440000</v>
      </c>
      <c r="V29" s="194">
        <f t="shared" si="15"/>
        <v>12000000</v>
      </c>
      <c r="W29" s="194">
        <f t="shared" si="16"/>
        <v>14400000</v>
      </c>
      <c r="X29" s="195">
        <v>0</v>
      </c>
      <c r="Y29" s="195">
        <v>0</v>
      </c>
      <c r="Z29" s="195">
        <v>0</v>
      </c>
      <c r="AA29" s="195">
        <v>0</v>
      </c>
      <c r="AB29" s="196">
        <f t="shared" si="17"/>
        <v>1440000</v>
      </c>
      <c r="AC29" s="196">
        <f t="shared" si="18"/>
        <v>14400000</v>
      </c>
      <c r="AD29" s="195">
        <v>0</v>
      </c>
      <c r="AE29" s="195">
        <v>0</v>
      </c>
      <c r="AF29" s="184" t="s">
        <v>330</v>
      </c>
      <c r="AG29" s="197" t="s">
        <v>160</v>
      </c>
      <c r="AQ29" s="400"/>
    </row>
    <row r="30" spans="1:43" s="258" customFormat="1" ht="62.25" customHeight="1" hidden="1" outlineLevel="1">
      <c r="A30" s="243"/>
      <c r="B30" s="349" t="s">
        <v>403</v>
      </c>
      <c r="C30" s="70" t="s">
        <v>201</v>
      </c>
      <c r="D30" s="203">
        <f t="shared" si="11"/>
        <v>1700000</v>
      </c>
      <c r="E30" s="203">
        <v>17000000</v>
      </c>
      <c r="F30" s="203">
        <f t="shared" si="12"/>
        <v>2040000</v>
      </c>
      <c r="G30" s="203">
        <f t="shared" si="13"/>
        <v>20400000</v>
      </c>
      <c r="H30" s="274" t="s">
        <v>171</v>
      </c>
      <c r="I30" s="204" t="s">
        <v>47</v>
      </c>
      <c r="J30" s="204" t="s">
        <v>20</v>
      </c>
      <c r="K30" s="204" t="s">
        <v>44</v>
      </c>
      <c r="L30" s="204" t="s">
        <v>27</v>
      </c>
      <c r="M30" s="244" t="s">
        <v>198</v>
      </c>
      <c r="N30" s="263">
        <v>2019</v>
      </c>
      <c r="O30" s="205" t="s">
        <v>172</v>
      </c>
      <c r="P30" s="263">
        <v>2019</v>
      </c>
      <c r="Q30" s="202" t="s">
        <v>125</v>
      </c>
      <c r="R30" s="125"/>
      <c r="S30" s="217" t="s">
        <v>261</v>
      </c>
      <c r="T30" s="207">
        <f t="shared" si="14"/>
        <v>1700000</v>
      </c>
      <c r="U30" s="207">
        <f t="shared" si="14"/>
        <v>2040000</v>
      </c>
      <c r="V30" s="208">
        <f t="shared" si="15"/>
        <v>17000000</v>
      </c>
      <c r="W30" s="208">
        <f t="shared" si="16"/>
        <v>20400000</v>
      </c>
      <c r="X30" s="209">
        <v>0</v>
      </c>
      <c r="Y30" s="209">
        <v>0</v>
      </c>
      <c r="Z30" s="209">
        <v>0</v>
      </c>
      <c r="AA30" s="209">
        <v>0</v>
      </c>
      <c r="AB30" s="210">
        <f t="shared" si="17"/>
        <v>2040000</v>
      </c>
      <c r="AC30" s="210">
        <f t="shared" si="18"/>
        <v>20400000</v>
      </c>
      <c r="AD30" s="209">
        <v>0</v>
      </c>
      <c r="AE30" s="209">
        <v>0</v>
      </c>
      <c r="AF30" s="202" t="s">
        <v>330</v>
      </c>
      <c r="AG30" s="211" t="s">
        <v>160</v>
      </c>
      <c r="AQ30" s="259"/>
    </row>
    <row r="31" spans="1:43" s="245" customFormat="1" ht="47.25" customHeight="1" hidden="1" outlineLevel="1">
      <c r="A31" s="243"/>
      <c r="B31" s="213" t="s">
        <v>404</v>
      </c>
      <c r="C31" s="70" t="s">
        <v>202</v>
      </c>
      <c r="D31" s="203">
        <f t="shared" si="11"/>
        <v>50000</v>
      </c>
      <c r="E31" s="203">
        <v>500000</v>
      </c>
      <c r="F31" s="203">
        <f t="shared" si="12"/>
        <v>60000</v>
      </c>
      <c r="G31" s="203">
        <f t="shared" si="13"/>
        <v>600000</v>
      </c>
      <c r="H31" s="204" t="s">
        <v>172</v>
      </c>
      <c r="I31" s="204" t="s">
        <v>48</v>
      </c>
      <c r="J31" s="204" t="s">
        <v>20</v>
      </c>
      <c r="K31" s="204" t="s">
        <v>44</v>
      </c>
      <c r="L31" s="204"/>
      <c r="M31" s="204" t="s">
        <v>172</v>
      </c>
      <c r="N31" s="263">
        <v>2019</v>
      </c>
      <c r="O31" s="205" t="s">
        <v>196</v>
      </c>
      <c r="P31" s="263">
        <v>2019</v>
      </c>
      <c r="Q31" s="272" t="s">
        <v>96</v>
      </c>
      <c r="R31" s="125"/>
      <c r="S31" s="217" t="s">
        <v>299</v>
      </c>
      <c r="T31" s="207">
        <f t="shared" si="14"/>
        <v>50000</v>
      </c>
      <c r="U31" s="207">
        <f t="shared" si="14"/>
        <v>60000</v>
      </c>
      <c r="V31" s="208">
        <f t="shared" si="15"/>
        <v>500000</v>
      </c>
      <c r="W31" s="208">
        <f t="shared" si="16"/>
        <v>600000</v>
      </c>
      <c r="X31" s="209">
        <v>0</v>
      </c>
      <c r="Y31" s="209">
        <v>0</v>
      </c>
      <c r="Z31" s="209">
        <v>0</v>
      </c>
      <c r="AA31" s="209">
        <v>0</v>
      </c>
      <c r="AB31" s="210">
        <f t="shared" si="17"/>
        <v>60000</v>
      </c>
      <c r="AC31" s="210">
        <f t="shared" si="18"/>
        <v>600000</v>
      </c>
      <c r="AD31" s="209">
        <v>0</v>
      </c>
      <c r="AE31" s="209">
        <v>0</v>
      </c>
      <c r="AF31" s="202" t="s">
        <v>330</v>
      </c>
      <c r="AG31" s="211" t="s">
        <v>160</v>
      </c>
      <c r="AQ31" s="246"/>
    </row>
    <row r="32" spans="1:43" s="246" customFormat="1" ht="42" customHeight="1">
      <c r="A32" s="271"/>
      <c r="B32" s="235" t="s">
        <v>405</v>
      </c>
      <c r="C32" s="70" t="s">
        <v>441</v>
      </c>
      <c r="D32" s="71">
        <f t="shared" si="11"/>
        <v>17800000</v>
      </c>
      <c r="E32" s="71">
        <v>178000000</v>
      </c>
      <c r="F32" s="71">
        <f t="shared" si="12"/>
        <v>21360000</v>
      </c>
      <c r="G32" s="71">
        <f t="shared" si="13"/>
        <v>213600000</v>
      </c>
      <c r="H32" s="395" t="s">
        <v>169</v>
      </c>
      <c r="I32" s="74" t="s">
        <v>47</v>
      </c>
      <c r="J32" s="74" t="s">
        <v>20</v>
      </c>
      <c r="K32" s="74" t="s">
        <v>44</v>
      </c>
      <c r="L32" s="74" t="s">
        <v>27</v>
      </c>
      <c r="M32" s="395">
        <v>43539</v>
      </c>
      <c r="N32" s="263">
        <v>2019</v>
      </c>
      <c r="O32" s="205" t="s">
        <v>162</v>
      </c>
      <c r="P32" s="263">
        <v>2019</v>
      </c>
      <c r="Q32" s="202" t="s">
        <v>125</v>
      </c>
      <c r="R32" s="125"/>
      <c r="S32" s="217" t="s">
        <v>303</v>
      </c>
      <c r="T32" s="207">
        <f t="shared" si="14"/>
        <v>17800000</v>
      </c>
      <c r="U32" s="207">
        <f t="shared" si="14"/>
        <v>21360000</v>
      </c>
      <c r="V32" s="208">
        <f t="shared" si="15"/>
        <v>178000000</v>
      </c>
      <c r="W32" s="208">
        <f t="shared" si="16"/>
        <v>213600000</v>
      </c>
      <c r="X32" s="209">
        <v>0</v>
      </c>
      <c r="Y32" s="209">
        <v>0</v>
      </c>
      <c r="Z32" s="209">
        <v>0</v>
      </c>
      <c r="AA32" s="209">
        <v>0</v>
      </c>
      <c r="AB32" s="210">
        <f t="shared" si="17"/>
        <v>21360000</v>
      </c>
      <c r="AC32" s="210">
        <f t="shared" si="18"/>
        <v>213600000</v>
      </c>
      <c r="AD32" s="209">
        <v>0</v>
      </c>
      <c r="AE32" s="209">
        <v>0</v>
      </c>
      <c r="AF32" s="202" t="s">
        <v>330</v>
      </c>
      <c r="AG32" s="211" t="s">
        <v>160</v>
      </c>
      <c r="AQ32" s="245"/>
    </row>
    <row r="33" spans="1:43" s="246" customFormat="1" ht="68.25" customHeight="1" hidden="1">
      <c r="A33" s="271"/>
      <c r="B33" s="349" t="s">
        <v>406</v>
      </c>
      <c r="C33" s="70" t="s">
        <v>203</v>
      </c>
      <c r="D33" s="203">
        <f t="shared" si="11"/>
        <v>3200000</v>
      </c>
      <c r="E33" s="203">
        <v>32000000</v>
      </c>
      <c r="F33" s="203">
        <f t="shared" si="12"/>
        <v>3840000</v>
      </c>
      <c r="G33" s="203">
        <f t="shared" si="13"/>
        <v>38400000</v>
      </c>
      <c r="H33" s="274" t="s">
        <v>198</v>
      </c>
      <c r="I33" s="204" t="s">
        <v>47</v>
      </c>
      <c r="J33" s="204" t="s">
        <v>20</v>
      </c>
      <c r="K33" s="204" t="s">
        <v>44</v>
      </c>
      <c r="L33" s="204" t="s">
        <v>27</v>
      </c>
      <c r="M33" s="274" t="s">
        <v>170</v>
      </c>
      <c r="N33" s="263">
        <v>2019</v>
      </c>
      <c r="O33" s="205" t="s">
        <v>199</v>
      </c>
      <c r="P33" s="263">
        <v>2019</v>
      </c>
      <c r="Q33" s="202" t="s">
        <v>125</v>
      </c>
      <c r="R33" s="273"/>
      <c r="S33" s="217" t="s">
        <v>304</v>
      </c>
      <c r="T33" s="207">
        <f t="shared" si="14"/>
        <v>3200000</v>
      </c>
      <c r="U33" s="207">
        <f t="shared" si="14"/>
        <v>3840000</v>
      </c>
      <c r="V33" s="208">
        <f t="shared" si="15"/>
        <v>32000000</v>
      </c>
      <c r="W33" s="208">
        <f t="shared" si="16"/>
        <v>38400000</v>
      </c>
      <c r="X33" s="209">
        <v>0</v>
      </c>
      <c r="Y33" s="209">
        <v>0</v>
      </c>
      <c r="Z33" s="209">
        <v>0</v>
      </c>
      <c r="AA33" s="209">
        <v>0</v>
      </c>
      <c r="AB33" s="210">
        <f t="shared" si="17"/>
        <v>3840000</v>
      </c>
      <c r="AC33" s="210">
        <f t="shared" si="18"/>
        <v>38400000</v>
      </c>
      <c r="AD33" s="209">
        <v>0</v>
      </c>
      <c r="AE33" s="209">
        <v>0</v>
      </c>
      <c r="AF33" s="202" t="s">
        <v>330</v>
      </c>
      <c r="AG33" s="211" t="s">
        <v>160</v>
      </c>
      <c r="AQ33" s="245"/>
    </row>
    <row r="34" spans="1:43" s="8" customFormat="1" ht="38.25" customHeight="1" outlineLevel="1">
      <c r="A34" s="28"/>
      <c r="B34" s="579" t="s">
        <v>444</v>
      </c>
      <c r="C34" s="70" t="s">
        <v>204</v>
      </c>
      <c r="D34" s="71">
        <f t="shared" si="11"/>
        <v>1000000</v>
      </c>
      <c r="E34" s="71">
        <v>10000000</v>
      </c>
      <c r="F34" s="71">
        <f t="shared" si="12"/>
        <v>1200000</v>
      </c>
      <c r="G34" s="71">
        <f t="shared" si="13"/>
        <v>12000000</v>
      </c>
      <c r="H34" s="395" t="s">
        <v>169</v>
      </c>
      <c r="I34" s="74" t="s">
        <v>47</v>
      </c>
      <c r="J34" s="74" t="s">
        <v>20</v>
      </c>
      <c r="K34" s="74" t="s">
        <v>44</v>
      </c>
      <c r="L34" s="74" t="s">
        <v>27</v>
      </c>
      <c r="M34" s="395">
        <v>43619</v>
      </c>
      <c r="N34" s="236">
        <v>2019</v>
      </c>
      <c r="O34" s="89" t="s">
        <v>170</v>
      </c>
      <c r="P34" s="236">
        <v>2019</v>
      </c>
      <c r="Q34" s="70" t="s">
        <v>125</v>
      </c>
      <c r="R34" s="401"/>
      <c r="S34" s="402" t="s">
        <v>262</v>
      </c>
      <c r="T34" s="121">
        <f t="shared" si="14"/>
        <v>1000000</v>
      </c>
      <c r="U34" s="121">
        <f t="shared" si="14"/>
        <v>1200000</v>
      </c>
      <c r="V34" s="122">
        <f aca="true" t="shared" si="19" ref="V34:V67">E34</f>
        <v>10000000</v>
      </c>
      <c r="W34" s="122">
        <f aca="true" t="shared" si="20" ref="W34:W67">G34</f>
        <v>12000000</v>
      </c>
      <c r="X34" s="177">
        <v>0</v>
      </c>
      <c r="Y34" s="177">
        <v>0</v>
      </c>
      <c r="Z34" s="177">
        <v>0</v>
      </c>
      <c r="AA34" s="177">
        <v>0</v>
      </c>
      <c r="AB34" s="123">
        <f t="shared" si="17"/>
        <v>1200000</v>
      </c>
      <c r="AC34" s="123">
        <f t="shared" si="18"/>
        <v>12000000</v>
      </c>
      <c r="AD34" s="177">
        <v>0</v>
      </c>
      <c r="AE34" s="177">
        <v>0</v>
      </c>
      <c r="AF34" s="70" t="s">
        <v>330</v>
      </c>
      <c r="AG34" s="90" t="s">
        <v>160</v>
      </c>
      <c r="AQ34" s="40"/>
    </row>
    <row r="35" spans="1:43" s="245" customFormat="1" ht="94.5" customHeight="1" hidden="1" outlineLevel="1">
      <c r="A35" s="243"/>
      <c r="B35" s="213" t="s">
        <v>407</v>
      </c>
      <c r="C35" s="70" t="s">
        <v>205</v>
      </c>
      <c r="D35" s="203">
        <f t="shared" si="11"/>
        <v>600000</v>
      </c>
      <c r="E35" s="203">
        <v>6000000</v>
      </c>
      <c r="F35" s="203">
        <f t="shared" si="12"/>
        <v>720000</v>
      </c>
      <c r="G35" s="203">
        <f t="shared" si="13"/>
        <v>7200000</v>
      </c>
      <c r="H35" s="204" t="s">
        <v>170</v>
      </c>
      <c r="I35" s="204" t="s">
        <v>48</v>
      </c>
      <c r="J35" s="204" t="s">
        <v>20</v>
      </c>
      <c r="K35" s="204" t="s">
        <v>44</v>
      </c>
      <c r="L35" s="204"/>
      <c r="M35" s="204" t="s">
        <v>170</v>
      </c>
      <c r="N35" s="263">
        <v>2019</v>
      </c>
      <c r="O35" s="205" t="s">
        <v>196</v>
      </c>
      <c r="P35" s="263">
        <v>2019</v>
      </c>
      <c r="Q35" s="206" t="s">
        <v>125</v>
      </c>
      <c r="R35" s="125"/>
      <c r="S35" s="217" t="s">
        <v>305</v>
      </c>
      <c r="T35" s="207">
        <f t="shared" si="14"/>
        <v>600000</v>
      </c>
      <c r="U35" s="207">
        <f t="shared" si="14"/>
        <v>720000</v>
      </c>
      <c r="V35" s="208">
        <f t="shared" si="19"/>
        <v>6000000</v>
      </c>
      <c r="W35" s="208">
        <f t="shared" si="20"/>
        <v>7200000</v>
      </c>
      <c r="X35" s="209">
        <v>0</v>
      </c>
      <c r="Y35" s="209">
        <v>0</v>
      </c>
      <c r="Z35" s="209">
        <v>0</v>
      </c>
      <c r="AA35" s="209">
        <v>0</v>
      </c>
      <c r="AB35" s="210">
        <f t="shared" si="17"/>
        <v>720000</v>
      </c>
      <c r="AC35" s="210">
        <f t="shared" si="18"/>
        <v>7200000</v>
      </c>
      <c r="AD35" s="209">
        <v>0</v>
      </c>
      <c r="AE35" s="209">
        <v>0</v>
      </c>
      <c r="AF35" s="202" t="s">
        <v>330</v>
      </c>
      <c r="AG35" s="211" t="s">
        <v>159</v>
      </c>
      <c r="AQ35" s="246"/>
    </row>
    <row r="36" spans="1:43" s="258" customFormat="1" ht="39" customHeight="1" hidden="1" outlineLevel="1">
      <c r="A36" s="243"/>
      <c r="B36" s="214" t="s">
        <v>408</v>
      </c>
      <c r="C36" s="70" t="s">
        <v>206</v>
      </c>
      <c r="D36" s="203">
        <f t="shared" si="11"/>
        <v>700000</v>
      </c>
      <c r="E36" s="203">
        <v>7000000</v>
      </c>
      <c r="F36" s="203">
        <f t="shared" si="12"/>
        <v>840000</v>
      </c>
      <c r="G36" s="203">
        <f t="shared" si="13"/>
        <v>8400000</v>
      </c>
      <c r="H36" s="204" t="s">
        <v>173</v>
      </c>
      <c r="I36" s="204" t="s">
        <v>48</v>
      </c>
      <c r="J36" s="204" t="s">
        <v>20</v>
      </c>
      <c r="K36" s="204" t="s">
        <v>44</v>
      </c>
      <c r="L36" s="204"/>
      <c r="M36" s="204" t="s">
        <v>173</v>
      </c>
      <c r="N36" s="263">
        <v>2019</v>
      </c>
      <c r="O36" s="205" t="s">
        <v>199</v>
      </c>
      <c r="P36" s="263">
        <v>2019</v>
      </c>
      <c r="Q36" s="202" t="s">
        <v>124</v>
      </c>
      <c r="R36" s="273"/>
      <c r="S36" s="217" t="s">
        <v>300</v>
      </c>
      <c r="T36" s="207">
        <f t="shared" si="14"/>
        <v>700000</v>
      </c>
      <c r="U36" s="207">
        <f t="shared" si="14"/>
        <v>840000</v>
      </c>
      <c r="V36" s="208">
        <f t="shared" si="19"/>
        <v>7000000</v>
      </c>
      <c r="W36" s="208">
        <f t="shared" si="20"/>
        <v>8400000</v>
      </c>
      <c r="X36" s="209">
        <v>0</v>
      </c>
      <c r="Y36" s="209">
        <v>0</v>
      </c>
      <c r="Z36" s="209">
        <v>0</v>
      </c>
      <c r="AA36" s="209">
        <v>0</v>
      </c>
      <c r="AB36" s="210">
        <f t="shared" si="17"/>
        <v>840000</v>
      </c>
      <c r="AC36" s="210">
        <f t="shared" si="18"/>
        <v>8400000</v>
      </c>
      <c r="AD36" s="209">
        <v>0</v>
      </c>
      <c r="AE36" s="209">
        <v>0</v>
      </c>
      <c r="AF36" s="202" t="s">
        <v>330</v>
      </c>
      <c r="AG36" s="211" t="s">
        <v>160</v>
      </c>
      <c r="AQ36" s="259"/>
    </row>
    <row r="37" spans="1:43" s="245" customFormat="1" ht="47.25" customHeight="1" hidden="1" outlineLevel="1">
      <c r="A37" s="243"/>
      <c r="B37" s="213" t="s">
        <v>409</v>
      </c>
      <c r="C37" s="70" t="s">
        <v>207</v>
      </c>
      <c r="D37" s="203">
        <f t="shared" si="11"/>
        <v>110000</v>
      </c>
      <c r="E37" s="203">
        <v>1100000</v>
      </c>
      <c r="F37" s="203">
        <f t="shared" si="12"/>
        <v>132000</v>
      </c>
      <c r="G37" s="203">
        <f t="shared" si="13"/>
        <v>1320000</v>
      </c>
      <c r="H37" s="204" t="s">
        <v>171</v>
      </c>
      <c r="I37" s="204" t="s">
        <v>48</v>
      </c>
      <c r="J37" s="204" t="s">
        <v>20</v>
      </c>
      <c r="K37" s="204" t="s">
        <v>44</v>
      </c>
      <c r="L37" s="204"/>
      <c r="M37" s="204" t="s">
        <v>171</v>
      </c>
      <c r="N37" s="263">
        <v>2019</v>
      </c>
      <c r="O37" s="205" t="s">
        <v>169</v>
      </c>
      <c r="P37" s="263">
        <v>2019</v>
      </c>
      <c r="Q37" s="272" t="s">
        <v>94</v>
      </c>
      <c r="R37" s="125"/>
      <c r="S37" s="217" t="s">
        <v>301</v>
      </c>
      <c r="T37" s="207">
        <f t="shared" si="14"/>
        <v>110000</v>
      </c>
      <c r="U37" s="207">
        <f t="shared" si="14"/>
        <v>132000</v>
      </c>
      <c r="V37" s="208">
        <f t="shared" si="19"/>
        <v>1100000</v>
      </c>
      <c r="W37" s="208">
        <f t="shared" si="20"/>
        <v>1320000</v>
      </c>
      <c r="X37" s="209">
        <v>0</v>
      </c>
      <c r="Y37" s="209">
        <v>0</v>
      </c>
      <c r="Z37" s="209">
        <v>0</v>
      </c>
      <c r="AA37" s="209">
        <v>0</v>
      </c>
      <c r="AB37" s="210">
        <f t="shared" si="17"/>
        <v>132000</v>
      </c>
      <c r="AC37" s="210">
        <f t="shared" si="18"/>
        <v>1320000</v>
      </c>
      <c r="AD37" s="209">
        <v>0</v>
      </c>
      <c r="AE37" s="209">
        <v>0</v>
      </c>
      <c r="AF37" s="202" t="s">
        <v>330</v>
      </c>
      <c r="AG37" s="211" t="s">
        <v>160</v>
      </c>
      <c r="AQ37" s="246"/>
    </row>
    <row r="38" spans="1:43" s="245" customFormat="1" ht="48.75" customHeight="1" hidden="1" outlineLevel="1">
      <c r="A38" s="243"/>
      <c r="B38" s="213" t="s">
        <v>347</v>
      </c>
      <c r="C38" s="70" t="s">
        <v>208</v>
      </c>
      <c r="D38" s="203">
        <f t="shared" si="11"/>
        <v>100000</v>
      </c>
      <c r="E38" s="203">
        <v>1000000</v>
      </c>
      <c r="F38" s="203">
        <f t="shared" si="12"/>
        <v>120000</v>
      </c>
      <c r="G38" s="203">
        <f t="shared" si="13"/>
        <v>1200000</v>
      </c>
      <c r="H38" s="204" t="s">
        <v>171</v>
      </c>
      <c r="I38" s="204" t="s">
        <v>48</v>
      </c>
      <c r="J38" s="204" t="s">
        <v>20</v>
      </c>
      <c r="K38" s="204" t="s">
        <v>44</v>
      </c>
      <c r="L38" s="204"/>
      <c r="M38" s="204" t="s">
        <v>171</v>
      </c>
      <c r="N38" s="263">
        <v>2019</v>
      </c>
      <c r="O38" s="205" t="s">
        <v>169</v>
      </c>
      <c r="P38" s="263">
        <v>2019</v>
      </c>
      <c r="Q38" s="272" t="s">
        <v>96</v>
      </c>
      <c r="R38" s="125"/>
      <c r="S38" s="217" t="s">
        <v>302</v>
      </c>
      <c r="T38" s="207">
        <f t="shared" si="14"/>
        <v>100000</v>
      </c>
      <c r="U38" s="207">
        <f t="shared" si="14"/>
        <v>120000</v>
      </c>
      <c r="V38" s="208">
        <f t="shared" si="19"/>
        <v>1000000</v>
      </c>
      <c r="W38" s="208">
        <f t="shared" si="20"/>
        <v>1200000</v>
      </c>
      <c r="X38" s="209">
        <v>0</v>
      </c>
      <c r="Y38" s="209">
        <v>0</v>
      </c>
      <c r="Z38" s="209">
        <v>0</v>
      </c>
      <c r="AA38" s="209">
        <v>0</v>
      </c>
      <c r="AB38" s="210">
        <f t="shared" si="17"/>
        <v>120000</v>
      </c>
      <c r="AC38" s="210">
        <f t="shared" si="18"/>
        <v>1200000</v>
      </c>
      <c r="AD38" s="209">
        <v>0</v>
      </c>
      <c r="AE38" s="209">
        <v>0</v>
      </c>
      <c r="AF38" s="202" t="s">
        <v>330</v>
      </c>
      <c r="AG38" s="211" t="s">
        <v>160</v>
      </c>
      <c r="AQ38" s="246"/>
    </row>
    <row r="39" spans="1:43" s="258" customFormat="1" ht="54.75" customHeight="1" hidden="1" outlineLevel="1">
      <c r="A39" s="243"/>
      <c r="B39" s="213" t="s">
        <v>394</v>
      </c>
      <c r="C39" s="70" t="s">
        <v>209</v>
      </c>
      <c r="D39" s="203">
        <f>E39/10</f>
        <v>300000</v>
      </c>
      <c r="E39" s="203">
        <v>3000000</v>
      </c>
      <c r="F39" s="203">
        <f>G39/10</f>
        <v>360000</v>
      </c>
      <c r="G39" s="203">
        <f>E39*1.2</f>
        <v>3600000</v>
      </c>
      <c r="H39" s="204" t="s">
        <v>198</v>
      </c>
      <c r="I39" s="204" t="s">
        <v>48</v>
      </c>
      <c r="J39" s="204" t="s">
        <v>20</v>
      </c>
      <c r="K39" s="204" t="s">
        <v>44</v>
      </c>
      <c r="L39" s="204"/>
      <c r="M39" s="204" t="s">
        <v>198</v>
      </c>
      <c r="N39" s="263">
        <v>2019</v>
      </c>
      <c r="O39" s="205" t="s">
        <v>172</v>
      </c>
      <c r="P39" s="263">
        <v>2019</v>
      </c>
      <c r="Q39" s="206" t="s">
        <v>106</v>
      </c>
      <c r="R39" s="125"/>
      <c r="S39" s="217" t="s">
        <v>306</v>
      </c>
      <c r="T39" s="207">
        <f>V39/10</f>
        <v>300000</v>
      </c>
      <c r="U39" s="207">
        <f>W39/10</f>
        <v>360000</v>
      </c>
      <c r="V39" s="208">
        <f t="shared" si="19"/>
        <v>3000000</v>
      </c>
      <c r="W39" s="208">
        <f t="shared" si="20"/>
        <v>3600000</v>
      </c>
      <c r="X39" s="209">
        <v>0</v>
      </c>
      <c r="Y39" s="209">
        <v>0</v>
      </c>
      <c r="Z39" s="209">
        <v>0</v>
      </c>
      <c r="AA39" s="209">
        <v>0</v>
      </c>
      <c r="AB39" s="210">
        <f>AC39/10</f>
        <v>360000</v>
      </c>
      <c r="AC39" s="210">
        <f>W39</f>
        <v>3600000</v>
      </c>
      <c r="AD39" s="209">
        <v>0</v>
      </c>
      <c r="AE39" s="209">
        <v>0</v>
      </c>
      <c r="AF39" s="202" t="s">
        <v>330</v>
      </c>
      <c r="AG39" s="211" t="s">
        <v>159</v>
      </c>
      <c r="AQ39" s="259"/>
    </row>
    <row r="40" spans="1:43" s="245" customFormat="1" ht="45" customHeight="1" hidden="1" outlineLevel="1">
      <c r="A40" s="243"/>
      <c r="B40" s="213" t="s">
        <v>348</v>
      </c>
      <c r="C40" s="70" t="s">
        <v>210</v>
      </c>
      <c r="D40" s="203">
        <f aca="true" t="shared" si="21" ref="D40:D67">E40/10</f>
        <v>100000</v>
      </c>
      <c r="E40" s="203">
        <v>1000000</v>
      </c>
      <c r="F40" s="203">
        <f aca="true" t="shared" si="22" ref="F40:F67">G40/10</f>
        <v>120000</v>
      </c>
      <c r="G40" s="203">
        <f aca="true" t="shared" si="23" ref="G40:G67">E40*1.2</f>
        <v>1200000</v>
      </c>
      <c r="H40" s="204" t="s">
        <v>172</v>
      </c>
      <c r="I40" s="204" t="s">
        <v>48</v>
      </c>
      <c r="J40" s="204" t="s">
        <v>20</v>
      </c>
      <c r="K40" s="204" t="s">
        <v>44</v>
      </c>
      <c r="L40" s="204"/>
      <c r="M40" s="204" t="s">
        <v>172</v>
      </c>
      <c r="N40" s="263">
        <v>2019</v>
      </c>
      <c r="O40" s="205" t="s">
        <v>170</v>
      </c>
      <c r="P40" s="263">
        <v>2019</v>
      </c>
      <c r="Q40" s="272" t="s">
        <v>94</v>
      </c>
      <c r="R40" s="125"/>
      <c r="S40" s="217" t="s">
        <v>307</v>
      </c>
      <c r="T40" s="207">
        <f aca="true" t="shared" si="24" ref="T40:U53">V40/10</f>
        <v>100000</v>
      </c>
      <c r="U40" s="207">
        <f t="shared" si="24"/>
        <v>120000</v>
      </c>
      <c r="V40" s="208">
        <f t="shared" si="19"/>
        <v>1000000</v>
      </c>
      <c r="W40" s="208">
        <f t="shared" si="20"/>
        <v>1200000</v>
      </c>
      <c r="X40" s="209">
        <v>0</v>
      </c>
      <c r="Y40" s="209">
        <v>0</v>
      </c>
      <c r="Z40" s="209">
        <v>0</v>
      </c>
      <c r="AA40" s="209">
        <v>0</v>
      </c>
      <c r="AB40" s="210">
        <f aca="true" t="shared" si="25" ref="AB40:AB67">AC40/10</f>
        <v>120000</v>
      </c>
      <c r="AC40" s="210">
        <f aca="true" t="shared" si="26" ref="AC40:AC67">W40</f>
        <v>1200000</v>
      </c>
      <c r="AD40" s="209">
        <v>0</v>
      </c>
      <c r="AE40" s="209">
        <v>0</v>
      </c>
      <c r="AF40" s="202" t="s">
        <v>330</v>
      </c>
      <c r="AG40" s="211" t="s">
        <v>159</v>
      </c>
      <c r="AQ40" s="246"/>
    </row>
    <row r="41" spans="1:43" s="258" customFormat="1" ht="48.75" customHeight="1" hidden="1" outlineLevel="1">
      <c r="A41" s="243"/>
      <c r="B41" s="213" t="s">
        <v>349</v>
      </c>
      <c r="C41" s="70" t="s">
        <v>211</v>
      </c>
      <c r="D41" s="203">
        <f t="shared" si="21"/>
        <v>100000</v>
      </c>
      <c r="E41" s="203">
        <v>1000000</v>
      </c>
      <c r="F41" s="203">
        <f t="shared" si="22"/>
        <v>120000</v>
      </c>
      <c r="G41" s="203">
        <f t="shared" si="23"/>
        <v>1200000</v>
      </c>
      <c r="H41" s="204" t="s">
        <v>198</v>
      </c>
      <c r="I41" s="204" t="s">
        <v>48</v>
      </c>
      <c r="J41" s="204" t="s">
        <v>20</v>
      </c>
      <c r="K41" s="204" t="s">
        <v>44</v>
      </c>
      <c r="L41" s="204"/>
      <c r="M41" s="204" t="s">
        <v>198</v>
      </c>
      <c r="N41" s="263">
        <v>2019</v>
      </c>
      <c r="O41" s="205" t="s">
        <v>172</v>
      </c>
      <c r="P41" s="263">
        <v>2019</v>
      </c>
      <c r="Q41" s="272" t="s">
        <v>96</v>
      </c>
      <c r="R41" s="125"/>
      <c r="S41" s="217" t="s">
        <v>308</v>
      </c>
      <c r="T41" s="207">
        <f t="shared" si="24"/>
        <v>100000</v>
      </c>
      <c r="U41" s="207">
        <f t="shared" si="24"/>
        <v>120000</v>
      </c>
      <c r="V41" s="208">
        <f t="shared" si="19"/>
        <v>1000000</v>
      </c>
      <c r="W41" s="208">
        <f t="shared" si="20"/>
        <v>1200000</v>
      </c>
      <c r="X41" s="209">
        <v>0</v>
      </c>
      <c r="Y41" s="209">
        <v>0</v>
      </c>
      <c r="Z41" s="209">
        <v>0</v>
      </c>
      <c r="AA41" s="209">
        <v>0</v>
      </c>
      <c r="AB41" s="210">
        <f t="shared" si="25"/>
        <v>120000</v>
      </c>
      <c r="AC41" s="210">
        <f t="shared" si="26"/>
        <v>1200000</v>
      </c>
      <c r="AD41" s="209">
        <v>0</v>
      </c>
      <c r="AE41" s="209">
        <v>0</v>
      </c>
      <c r="AF41" s="202" t="s">
        <v>330</v>
      </c>
      <c r="AG41" s="211" t="s">
        <v>160</v>
      </c>
      <c r="AQ41" s="259"/>
    </row>
    <row r="42" spans="1:43" s="258" customFormat="1" ht="111.75" customHeight="1" hidden="1" outlineLevel="1">
      <c r="A42" s="243"/>
      <c r="B42" s="213" t="s">
        <v>410</v>
      </c>
      <c r="C42" s="70" t="s">
        <v>212</v>
      </c>
      <c r="D42" s="203">
        <f t="shared" si="21"/>
        <v>400000</v>
      </c>
      <c r="E42" s="203">
        <v>4000000</v>
      </c>
      <c r="F42" s="203">
        <f t="shared" si="22"/>
        <v>480000</v>
      </c>
      <c r="G42" s="203">
        <f t="shared" si="23"/>
        <v>4800000</v>
      </c>
      <c r="H42" s="274" t="s">
        <v>198</v>
      </c>
      <c r="I42" s="204" t="s">
        <v>48</v>
      </c>
      <c r="J42" s="204" t="s">
        <v>20</v>
      </c>
      <c r="K42" s="204" t="s">
        <v>44</v>
      </c>
      <c r="L42" s="204"/>
      <c r="M42" s="274" t="s">
        <v>198</v>
      </c>
      <c r="N42" s="263">
        <v>2019</v>
      </c>
      <c r="O42" s="205" t="s">
        <v>170</v>
      </c>
      <c r="P42" s="263">
        <v>2019</v>
      </c>
      <c r="Q42" s="202" t="s">
        <v>125</v>
      </c>
      <c r="R42" s="125"/>
      <c r="S42" s="217" t="s">
        <v>319</v>
      </c>
      <c r="T42" s="207">
        <f t="shared" si="24"/>
        <v>400000</v>
      </c>
      <c r="U42" s="207">
        <f t="shared" si="24"/>
        <v>480000</v>
      </c>
      <c r="V42" s="208">
        <f t="shared" si="19"/>
        <v>4000000</v>
      </c>
      <c r="W42" s="208">
        <f t="shared" si="20"/>
        <v>4800000</v>
      </c>
      <c r="X42" s="209"/>
      <c r="Y42" s="209"/>
      <c r="Z42" s="209"/>
      <c r="AA42" s="209"/>
      <c r="AB42" s="210">
        <f t="shared" si="25"/>
        <v>480000</v>
      </c>
      <c r="AC42" s="210">
        <f t="shared" si="26"/>
        <v>4800000</v>
      </c>
      <c r="AD42" s="209"/>
      <c r="AE42" s="209"/>
      <c r="AF42" s="202" t="s">
        <v>330</v>
      </c>
      <c r="AG42" s="211" t="s">
        <v>160</v>
      </c>
      <c r="AQ42" s="259"/>
    </row>
    <row r="43" spans="1:43" s="258" customFormat="1" ht="48" customHeight="1" hidden="1" outlineLevel="1">
      <c r="A43" s="243"/>
      <c r="B43" s="213" t="s">
        <v>411</v>
      </c>
      <c r="C43" s="70" t="s">
        <v>213</v>
      </c>
      <c r="D43" s="203">
        <f t="shared" si="21"/>
        <v>150000</v>
      </c>
      <c r="E43" s="203">
        <v>1500000</v>
      </c>
      <c r="F43" s="203">
        <f t="shared" si="22"/>
        <v>180000</v>
      </c>
      <c r="G43" s="203">
        <f t="shared" si="23"/>
        <v>1800000</v>
      </c>
      <c r="H43" s="204" t="s">
        <v>196</v>
      </c>
      <c r="I43" s="204" t="s">
        <v>48</v>
      </c>
      <c r="J43" s="204" t="s">
        <v>20</v>
      </c>
      <c r="K43" s="204" t="s">
        <v>44</v>
      </c>
      <c r="L43" s="204"/>
      <c r="M43" s="204" t="s">
        <v>196</v>
      </c>
      <c r="N43" s="263">
        <v>2019</v>
      </c>
      <c r="O43" s="205" t="s">
        <v>173</v>
      </c>
      <c r="P43" s="263">
        <v>2019</v>
      </c>
      <c r="Q43" s="272" t="s">
        <v>94</v>
      </c>
      <c r="R43" s="125"/>
      <c r="S43" s="217" t="s">
        <v>309</v>
      </c>
      <c r="T43" s="207">
        <f t="shared" si="24"/>
        <v>150000</v>
      </c>
      <c r="U43" s="207">
        <f t="shared" si="24"/>
        <v>180000</v>
      </c>
      <c r="V43" s="208">
        <f t="shared" si="19"/>
        <v>1500000</v>
      </c>
      <c r="W43" s="208">
        <f t="shared" si="20"/>
        <v>1800000</v>
      </c>
      <c r="X43" s="209">
        <v>0</v>
      </c>
      <c r="Y43" s="209">
        <v>0</v>
      </c>
      <c r="Z43" s="209">
        <v>0</v>
      </c>
      <c r="AA43" s="209">
        <v>0</v>
      </c>
      <c r="AB43" s="210">
        <f t="shared" si="25"/>
        <v>180000</v>
      </c>
      <c r="AC43" s="210">
        <f t="shared" si="26"/>
        <v>1800000</v>
      </c>
      <c r="AD43" s="209">
        <v>0</v>
      </c>
      <c r="AE43" s="209">
        <v>0</v>
      </c>
      <c r="AF43" s="202" t="s">
        <v>330</v>
      </c>
      <c r="AG43" s="211" t="s">
        <v>159</v>
      </c>
      <c r="AQ43" s="259"/>
    </row>
    <row r="44" spans="1:43" s="258" customFormat="1" ht="45" customHeight="1" hidden="1" outlineLevel="1">
      <c r="A44" s="243"/>
      <c r="B44" s="213" t="s">
        <v>412</v>
      </c>
      <c r="C44" s="70" t="s">
        <v>214</v>
      </c>
      <c r="D44" s="203">
        <f t="shared" si="21"/>
        <v>150000</v>
      </c>
      <c r="E44" s="203">
        <v>1500000</v>
      </c>
      <c r="F44" s="203">
        <f t="shared" si="22"/>
        <v>180000</v>
      </c>
      <c r="G44" s="203">
        <f t="shared" si="23"/>
        <v>1800000</v>
      </c>
      <c r="H44" s="275" t="s">
        <v>172</v>
      </c>
      <c r="I44" s="204" t="s">
        <v>48</v>
      </c>
      <c r="J44" s="204" t="s">
        <v>20</v>
      </c>
      <c r="K44" s="204" t="s">
        <v>44</v>
      </c>
      <c r="L44" s="204"/>
      <c r="M44" s="275" t="s">
        <v>172</v>
      </c>
      <c r="N44" s="263">
        <v>2019</v>
      </c>
      <c r="O44" s="205" t="s">
        <v>173</v>
      </c>
      <c r="P44" s="263">
        <v>2019</v>
      </c>
      <c r="Q44" s="272" t="s">
        <v>96</v>
      </c>
      <c r="R44" s="125"/>
      <c r="S44" s="217" t="s">
        <v>310</v>
      </c>
      <c r="T44" s="207">
        <f t="shared" si="24"/>
        <v>150000</v>
      </c>
      <c r="U44" s="207">
        <f t="shared" si="24"/>
        <v>180000</v>
      </c>
      <c r="V44" s="208">
        <f t="shared" si="19"/>
        <v>1500000</v>
      </c>
      <c r="W44" s="208">
        <f t="shared" si="20"/>
        <v>1800000</v>
      </c>
      <c r="X44" s="209">
        <v>0</v>
      </c>
      <c r="Y44" s="209">
        <v>0</v>
      </c>
      <c r="Z44" s="209">
        <v>0</v>
      </c>
      <c r="AA44" s="209">
        <v>0</v>
      </c>
      <c r="AB44" s="210">
        <f t="shared" si="25"/>
        <v>180000</v>
      </c>
      <c r="AC44" s="210">
        <f t="shared" si="26"/>
        <v>1800000</v>
      </c>
      <c r="AD44" s="209">
        <v>0</v>
      </c>
      <c r="AE44" s="209">
        <v>0</v>
      </c>
      <c r="AF44" s="202" t="s">
        <v>330</v>
      </c>
      <c r="AG44" s="211" t="s">
        <v>160</v>
      </c>
      <c r="AQ44" s="259"/>
    </row>
    <row r="45" spans="1:43" s="258" customFormat="1" ht="50.25" customHeight="1" hidden="1" outlineLevel="1">
      <c r="A45" s="243"/>
      <c r="B45" s="214" t="s">
        <v>350</v>
      </c>
      <c r="C45" s="70" t="s">
        <v>215</v>
      </c>
      <c r="D45" s="203">
        <f t="shared" si="21"/>
        <v>230000</v>
      </c>
      <c r="E45" s="203">
        <v>2300000</v>
      </c>
      <c r="F45" s="203">
        <f t="shared" si="22"/>
        <v>276000</v>
      </c>
      <c r="G45" s="203">
        <f t="shared" si="23"/>
        <v>2760000</v>
      </c>
      <c r="H45" s="274" t="s">
        <v>171</v>
      </c>
      <c r="I45" s="204" t="s">
        <v>48</v>
      </c>
      <c r="J45" s="204" t="s">
        <v>20</v>
      </c>
      <c r="K45" s="204" t="s">
        <v>44</v>
      </c>
      <c r="L45" s="204"/>
      <c r="M45" s="274" t="s">
        <v>171</v>
      </c>
      <c r="N45" s="263">
        <v>2019</v>
      </c>
      <c r="O45" s="205" t="s">
        <v>174</v>
      </c>
      <c r="P45" s="263">
        <v>2019</v>
      </c>
      <c r="Q45" s="202" t="s">
        <v>125</v>
      </c>
      <c r="R45" s="273"/>
      <c r="S45" s="217" t="s">
        <v>311</v>
      </c>
      <c r="T45" s="207">
        <f t="shared" si="24"/>
        <v>230000</v>
      </c>
      <c r="U45" s="207">
        <f t="shared" si="24"/>
        <v>276000</v>
      </c>
      <c r="V45" s="208">
        <f t="shared" si="19"/>
        <v>2300000</v>
      </c>
      <c r="W45" s="208">
        <f t="shared" si="20"/>
        <v>2760000</v>
      </c>
      <c r="X45" s="209">
        <v>0</v>
      </c>
      <c r="Y45" s="209">
        <v>0</v>
      </c>
      <c r="Z45" s="209">
        <v>0</v>
      </c>
      <c r="AA45" s="209">
        <v>0</v>
      </c>
      <c r="AB45" s="210">
        <f t="shared" si="25"/>
        <v>276000</v>
      </c>
      <c r="AC45" s="210">
        <f t="shared" si="26"/>
        <v>2760000</v>
      </c>
      <c r="AD45" s="209">
        <v>0</v>
      </c>
      <c r="AE45" s="209">
        <v>0</v>
      </c>
      <c r="AF45" s="202" t="s">
        <v>330</v>
      </c>
      <c r="AG45" s="211" t="s">
        <v>160</v>
      </c>
      <c r="AQ45" s="259"/>
    </row>
    <row r="46" spans="1:43" s="258" customFormat="1" ht="39.75" customHeight="1" hidden="1" outlineLevel="1">
      <c r="A46" s="243"/>
      <c r="B46" s="214" t="s">
        <v>351</v>
      </c>
      <c r="C46" s="70" t="s">
        <v>312</v>
      </c>
      <c r="D46" s="203">
        <f t="shared" si="21"/>
        <v>650000</v>
      </c>
      <c r="E46" s="203">
        <v>6500000</v>
      </c>
      <c r="F46" s="203">
        <f t="shared" si="22"/>
        <v>780000</v>
      </c>
      <c r="G46" s="203">
        <f t="shared" si="23"/>
        <v>7800000</v>
      </c>
      <c r="H46" s="244" t="s">
        <v>165</v>
      </c>
      <c r="I46" s="204" t="s">
        <v>48</v>
      </c>
      <c r="J46" s="204" t="s">
        <v>20</v>
      </c>
      <c r="K46" s="204" t="s">
        <v>44</v>
      </c>
      <c r="L46" s="204"/>
      <c r="M46" s="244" t="s">
        <v>165</v>
      </c>
      <c r="N46" s="263">
        <v>2019</v>
      </c>
      <c r="O46" s="205" t="s">
        <v>162</v>
      </c>
      <c r="P46" s="263">
        <v>2019</v>
      </c>
      <c r="Q46" s="272" t="s">
        <v>96</v>
      </c>
      <c r="R46" s="125"/>
      <c r="S46" s="217" t="s">
        <v>328</v>
      </c>
      <c r="T46" s="207">
        <f t="shared" si="24"/>
        <v>650000</v>
      </c>
      <c r="U46" s="207">
        <f>W46/10</f>
        <v>780000</v>
      </c>
      <c r="V46" s="208">
        <f t="shared" si="19"/>
        <v>6500000</v>
      </c>
      <c r="W46" s="208">
        <f t="shared" si="20"/>
        <v>7800000</v>
      </c>
      <c r="X46" s="209">
        <v>0</v>
      </c>
      <c r="Y46" s="209">
        <v>0</v>
      </c>
      <c r="Z46" s="209">
        <v>0</v>
      </c>
      <c r="AA46" s="209">
        <v>0</v>
      </c>
      <c r="AB46" s="210">
        <f t="shared" si="25"/>
        <v>780000</v>
      </c>
      <c r="AC46" s="210">
        <f t="shared" si="26"/>
        <v>7800000</v>
      </c>
      <c r="AD46" s="209">
        <v>0</v>
      </c>
      <c r="AE46" s="209">
        <v>0</v>
      </c>
      <c r="AF46" s="202" t="s">
        <v>330</v>
      </c>
      <c r="AG46" s="211" t="s">
        <v>160</v>
      </c>
      <c r="AQ46" s="259"/>
    </row>
    <row r="47" spans="1:43" s="258" customFormat="1" ht="68.25" customHeight="1" hidden="1" outlineLevel="1">
      <c r="A47" s="243"/>
      <c r="B47" s="214" t="s">
        <v>352</v>
      </c>
      <c r="C47" s="70" t="s">
        <v>287</v>
      </c>
      <c r="D47" s="203">
        <f t="shared" si="21"/>
        <v>250000</v>
      </c>
      <c r="E47" s="203">
        <v>2500000</v>
      </c>
      <c r="F47" s="203">
        <f t="shared" si="22"/>
        <v>300000</v>
      </c>
      <c r="G47" s="203">
        <f t="shared" si="23"/>
        <v>3000000</v>
      </c>
      <c r="H47" s="244" t="s">
        <v>165</v>
      </c>
      <c r="I47" s="204" t="s">
        <v>48</v>
      </c>
      <c r="J47" s="204" t="s">
        <v>20</v>
      </c>
      <c r="K47" s="204" t="s">
        <v>44</v>
      </c>
      <c r="L47" s="204"/>
      <c r="M47" s="244" t="s">
        <v>165</v>
      </c>
      <c r="N47" s="263">
        <v>2019</v>
      </c>
      <c r="O47" s="205" t="s">
        <v>162</v>
      </c>
      <c r="P47" s="263">
        <v>2019</v>
      </c>
      <c r="Q47" s="272" t="s">
        <v>94</v>
      </c>
      <c r="R47" s="125"/>
      <c r="S47" s="217" t="s">
        <v>327</v>
      </c>
      <c r="T47" s="207">
        <f t="shared" si="24"/>
        <v>250000</v>
      </c>
      <c r="U47" s="207">
        <f>W47/10</f>
        <v>300000</v>
      </c>
      <c r="V47" s="208">
        <f t="shared" si="19"/>
        <v>2500000</v>
      </c>
      <c r="W47" s="208">
        <f t="shared" si="20"/>
        <v>3000000</v>
      </c>
      <c r="X47" s="209">
        <v>0</v>
      </c>
      <c r="Y47" s="209">
        <v>0</v>
      </c>
      <c r="Z47" s="209">
        <v>0</v>
      </c>
      <c r="AA47" s="209">
        <v>0</v>
      </c>
      <c r="AB47" s="210">
        <f t="shared" si="25"/>
        <v>300000</v>
      </c>
      <c r="AC47" s="210">
        <f t="shared" si="26"/>
        <v>3000000</v>
      </c>
      <c r="AD47" s="209">
        <v>0</v>
      </c>
      <c r="AE47" s="209">
        <v>0</v>
      </c>
      <c r="AF47" s="202" t="s">
        <v>330</v>
      </c>
      <c r="AG47" s="211" t="s">
        <v>160</v>
      </c>
      <c r="AQ47" s="259"/>
    </row>
    <row r="48" spans="1:43" s="258" customFormat="1" ht="66" customHeight="1" hidden="1" outlineLevel="1">
      <c r="A48" s="243"/>
      <c r="B48" s="213" t="s">
        <v>413</v>
      </c>
      <c r="C48" s="70" t="s">
        <v>288</v>
      </c>
      <c r="D48" s="203">
        <f t="shared" si="21"/>
        <v>300000</v>
      </c>
      <c r="E48" s="203">
        <v>3000000</v>
      </c>
      <c r="F48" s="203">
        <f t="shared" si="22"/>
        <v>360000</v>
      </c>
      <c r="G48" s="203">
        <f t="shared" si="23"/>
        <v>3600000</v>
      </c>
      <c r="H48" s="244" t="s">
        <v>197</v>
      </c>
      <c r="I48" s="204" t="s">
        <v>48</v>
      </c>
      <c r="J48" s="204" t="s">
        <v>20</v>
      </c>
      <c r="K48" s="204" t="s">
        <v>44</v>
      </c>
      <c r="L48" s="204"/>
      <c r="M48" s="244" t="s">
        <v>197</v>
      </c>
      <c r="N48" s="263">
        <v>2019</v>
      </c>
      <c r="O48" s="205" t="s">
        <v>162</v>
      </c>
      <c r="P48" s="263">
        <v>2019</v>
      </c>
      <c r="Q48" s="202" t="s">
        <v>123</v>
      </c>
      <c r="R48" s="125"/>
      <c r="S48" s="217" t="s">
        <v>329</v>
      </c>
      <c r="T48" s="207">
        <f t="shared" si="24"/>
        <v>300000</v>
      </c>
      <c r="U48" s="207">
        <f t="shared" si="24"/>
        <v>360000</v>
      </c>
      <c r="V48" s="208">
        <f t="shared" si="19"/>
        <v>3000000</v>
      </c>
      <c r="W48" s="208">
        <f t="shared" si="20"/>
        <v>3600000</v>
      </c>
      <c r="X48" s="209">
        <v>0</v>
      </c>
      <c r="Y48" s="209">
        <v>0</v>
      </c>
      <c r="Z48" s="209">
        <v>0</v>
      </c>
      <c r="AA48" s="209">
        <v>0</v>
      </c>
      <c r="AB48" s="210">
        <f t="shared" si="25"/>
        <v>360000</v>
      </c>
      <c r="AC48" s="210">
        <f t="shared" si="26"/>
        <v>3600000</v>
      </c>
      <c r="AD48" s="209">
        <v>0</v>
      </c>
      <c r="AE48" s="209">
        <v>0</v>
      </c>
      <c r="AF48" s="202" t="s">
        <v>330</v>
      </c>
      <c r="AG48" s="211" t="s">
        <v>160</v>
      </c>
      <c r="AQ48" s="259"/>
    </row>
    <row r="49" spans="1:43" s="93" customFormat="1" ht="54" customHeight="1" hidden="1" outlineLevel="1">
      <c r="A49" s="28"/>
      <c r="B49" s="213" t="s">
        <v>414</v>
      </c>
      <c r="C49" s="70" t="s">
        <v>266</v>
      </c>
      <c r="D49" s="71">
        <f t="shared" si="21"/>
        <v>496800</v>
      </c>
      <c r="E49" s="71">
        <v>4968000</v>
      </c>
      <c r="F49" s="71">
        <f t="shared" si="22"/>
        <v>596160</v>
      </c>
      <c r="G49" s="71">
        <f t="shared" si="23"/>
        <v>5961600</v>
      </c>
      <c r="H49" s="74" t="s">
        <v>165</v>
      </c>
      <c r="I49" s="204" t="s">
        <v>48</v>
      </c>
      <c r="J49" s="74" t="s">
        <v>20</v>
      </c>
      <c r="K49" s="74" t="s">
        <v>44</v>
      </c>
      <c r="L49" s="74"/>
      <c r="M49" s="74" t="s">
        <v>165</v>
      </c>
      <c r="N49" s="236">
        <v>2019</v>
      </c>
      <c r="O49" s="89" t="s">
        <v>162</v>
      </c>
      <c r="P49" s="236">
        <v>2019</v>
      </c>
      <c r="Q49" s="82" t="s">
        <v>175</v>
      </c>
      <c r="R49" s="125"/>
      <c r="S49" s="217" t="s">
        <v>249</v>
      </c>
      <c r="T49" s="121">
        <f t="shared" si="24"/>
        <v>496800</v>
      </c>
      <c r="U49" s="121">
        <f t="shared" si="24"/>
        <v>596160</v>
      </c>
      <c r="V49" s="122">
        <f t="shared" si="19"/>
        <v>4968000</v>
      </c>
      <c r="W49" s="122">
        <f t="shared" si="20"/>
        <v>5961600</v>
      </c>
      <c r="X49" s="177">
        <v>0</v>
      </c>
      <c r="Y49" s="177">
        <v>0</v>
      </c>
      <c r="Z49" s="177">
        <v>0</v>
      </c>
      <c r="AA49" s="177">
        <v>0</v>
      </c>
      <c r="AB49" s="123">
        <f t="shared" si="25"/>
        <v>596160</v>
      </c>
      <c r="AC49" s="123">
        <f t="shared" si="26"/>
        <v>5961600</v>
      </c>
      <c r="AD49" s="177">
        <v>0</v>
      </c>
      <c r="AE49" s="177">
        <v>0</v>
      </c>
      <c r="AF49" s="70" t="s">
        <v>330</v>
      </c>
      <c r="AG49" s="90" t="s">
        <v>159</v>
      </c>
      <c r="AH49" s="92"/>
      <c r="AQ49" s="94"/>
    </row>
    <row r="50" spans="1:43" ht="53.25" customHeight="1" hidden="1" outlineLevel="1">
      <c r="A50" s="28"/>
      <c r="B50" s="214" t="s">
        <v>353</v>
      </c>
      <c r="C50" s="70" t="s">
        <v>267</v>
      </c>
      <c r="D50" s="71">
        <f t="shared" si="21"/>
        <v>120000</v>
      </c>
      <c r="E50" s="71">
        <v>1200000</v>
      </c>
      <c r="F50" s="71">
        <f t="shared" si="22"/>
        <v>144000</v>
      </c>
      <c r="G50" s="71">
        <f t="shared" si="23"/>
        <v>1440000</v>
      </c>
      <c r="H50" s="74" t="s">
        <v>165</v>
      </c>
      <c r="I50" s="204" t="s">
        <v>48</v>
      </c>
      <c r="J50" s="74" t="s">
        <v>20</v>
      </c>
      <c r="K50" s="74" t="s">
        <v>44</v>
      </c>
      <c r="L50" s="74"/>
      <c r="M50" s="74" t="s">
        <v>165</v>
      </c>
      <c r="N50" s="236">
        <v>2019</v>
      </c>
      <c r="O50" s="89" t="s">
        <v>162</v>
      </c>
      <c r="P50" s="236">
        <v>2019</v>
      </c>
      <c r="Q50" s="82" t="s">
        <v>176</v>
      </c>
      <c r="R50" s="125"/>
      <c r="S50" s="217" t="s">
        <v>249</v>
      </c>
      <c r="T50" s="121">
        <f t="shared" si="24"/>
        <v>120000</v>
      </c>
      <c r="U50" s="121">
        <f t="shared" si="24"/>
        <v>144000</v>
      </c>
      <c r="V50" s="122">
        <f t="shared" si="19"/>
        <v>1200000</v>
      </c>
      <c r="W50" s="122">
        <f t="shared" si="20"/>
        <v>1440000</v>
      </c>
      <c r="X50" s="177">
        <v>0</v>
      </c>
      <c r="Y50" s="177">
        <v>0</v>
      </c>
      <c r="Z50" s="177">
        <v>0</v>
      </c>
      <c r="AA50" s="177">
        <v>0</v>
      </c>
      <c r="AB50" s="123">
        <f t="shared" si="25"/>
        <v>144000</v>
      </c>
      <c r="AC50" s="123">
        <f t="shared" si="26"/>
        <v>1440000</v>
      </c>
      <c r="AD50" s="177">
        <v>0</v>
      </c>
      <c r="AE50" s="177">
        <v>0</v>
      </c>
      <c r="AF50" s="70" t="s">
        <v>330</v>
      </c>
      <c r="AG50" s="90" t="s">
        <v>159</v>
      </c>
      <c r="AI50" s="5"/>
      <c r="AQ50" s="32"/>
    </row>
    <row r="51" spans="1:43" s="93" customFormat="1" ht="36" customHeight="1" hidden="1" outlineLevel="1">
      <c r="A51" s="28"/>
      <c r="B51" s="213" t="s">
        <v>354</v>
      </c>
      <c r="C51" s="70" t="s">
        <v>268</v>
      </c>
      <c r="D51" s="71">
        <f t="shared" si="21"/>
        <v>287047</v>
      </c>
      <c r="E51" s="71">
        <v>2870470</v>
      </c>
      <c r="F51" s="71">
        <f t="shared" si="22"/>
        <v>344456.4</v>
      </c>
      <c r="G51" s="71">
        <f t="shared" si="23"/>
        <v>3444564</v>
      </c>
      <c r="H51" s="74" t="s">
        <v>165</v>
      </c>
      <c r="I51" s="204" t="s">
        <v>48</v>
      </c>
      <c r="J51" s="74" t="s">
        <v>20</v>
      </c>
      <c r="K51" s="74" t="s">
        <v>44</v>
      </c>
      <c r="L51" s="74"/>
      <c r="M51" s="74" t="s">
        <v>165</v>
      </c>
      <c r="N51" s="236">
        <v>2019</v>
      </c>
      <c r="O51" s="89" t="s">
        <v>162</v>
      </c>
      <c r="P51" s="236">
        <v>2019</v>
      </c>
      <c r="Q51" s="82" t="s">
        <v>104</v>
      </c>
      <c r="R51" s="125"/>
      <c r="S51" s="217" t="s">
        <v>249</v>
      </c>
      <c r="T51" s="121">
        <f t="shared" si="24"/>
        <v>287047</v>
      </c>
      <c r="U51" s="121">
        <f t="shared" si="24"/>
        <v>344456.4</v>
      </c>
      <c r="V51" s="122">
        <f t="shared" si="19"/>
        <v>2870470</v>
      </c>
      <c r="W51" s="122">
        <f t="shared" si="20"/>
        <v>3444564</v>
      </c>
      <c r="X51" s="177">
        <v>0</v>
      </c>
      <c r="Y51" s="177">
        <v>0</v>
      </c>
      <c r="Z51" s="177">
        <v>0</v>
      </c>
      <c r="AA51" s="177">
        <v>0</v>
      </c>
      <c r="AB51" s="123">
        <f t="shared" si="25"/>
        <v>344456.4</v>
      </c>
      <c r="AC51" s="123">
        <f t="shared" si="26"/>
        <v>3444564</v>
      </c>
      <c r="AD51" s="177">
        <v>0</v>
      </c>
      <c r="AE51" s="177">
        <v>0</v>
      </c>
      <c r="AF51" s="70" t="s">
        <v>330</v>
      </c>
      <c r="AG51" s="90" t="s">
        <v>159</v>
      </c>
      <c r="AH51" s="92"/>
      <c r="AQ51" s="94"/>
    </row>
    <row r="52" spans="1:43" s="93" customFormat="1" ht="43.5" customHeight="1" hidden="1" outlineLevel="1">
      <c r="A52" s="28"/>
      <c r="B52" s="214" t="s">
        <v>415</v>
      </c>
      <c r="C52" s="70" t="s">
        <v>269</v>
      </c>
      <c r="D52" s="71">
        <f t="shared" si="21"/>
        <v>60000</v>
      </c>
      <c r="E52" s="71">
        <v>600000</v>
      </c>
      <c r="F52" s="71">
        <f t="shared" si="22"/>
        <v>72000</v>
      </c>
      <c r="G52" s="71">
        <f t="shared" si="23"/>
        <v>720000</v>
      </c>
      <c r="H52" s="74" t="s">
        <v>165</v>
      </c>
      <c r="I52" s="204" t="s">
        <v>48</v>
      </c>
      <c r="J52" s="74" t="s">
        <v>20</v>
      </c>
      <c r="K52" s="74" t="s">
        <v>44</v>
      </c>
      <c r="L52" s="74"/>
      <c r="M52" s="74" t="s">
        <v>165</v>
      </c>
      <c r="N52" s="236">
        <v>2019</v>
      </c>
      <c r="O52" s="89" t="s">
        <v>162</v>
      </c>
      <c r="P52" s="236">
        <v>2019</v>
      </c>
      <c r="Q52" s="82" t="s">
        <v>177</v>
      </c>
      <c r="R52" s="125"/>
      <c r="S52" s="217" t="s">
        <v>249</v>
      </c>
      <c r="T52" s="121">
        <f t="shared" si="24"/>
        <v>60000</v>
      </c>
      <c r="U52" s="121">
        <f t="shared" si="24"/>
        <v>72000</v>
      </c>
      <c r="V52" s="122">
        <f t="shared" si="19"/>
        <v>600000</v>
      </c>
      <c r="W52" s="122">
        <f t="shared" si="20"/>
        <v>720000</v>
      </c>
      <c r="X52" s="177">
        <v>0</v>
      </c>
      <c r="Y52" s="177">
        <v>0</v>
      </c>
      <c r="Z52" s="177">
        <v>0</v>
      </c>
      <c r="AA52" s="177">
        <v>0</v>
      </c>
      <c r="AB52" s="123">
        <f t="shared" si="25"/>
        <v>72000</v>
      </c>
      <c r="AC52" s="123">
        <f t="shared" si="26"/>
        <v>720000</v>
      </c>
      <c r="AD52" s="177">
        <v>0</v>
      </c>
      <c r="AE52" s="177">
        <v>0</v>
      </c>
      <c r="AF52" s="70" t="s">
        <v>330</v>
      </c>
      <c r="AG52" s="90" t="s">
        <v>159</v>
      </c>
      <c r="AH52" s="92"/>
      <c r="AQ52" s="94"/>
    </row>
    <row r="53" spans="1:43" s="245" customFormat="1" ht="72" customHeight="1" hidden="1" outlineLevel="1">
      <c r="A53" s="243"/>
      <c r="B53" s="213" t="s">
        <v>416</v>
      </c>
      <c r="C53" s="70" t="s">
        <v>270</v>
      </c>
      <c r="D53" s="203">
        <f t="shared" si="21"/>
        <v>300000</v>
      </c>
      <c r="E53" s="203">
        <v>3000000</v>
      </c>
      <c r="F53" s="203">
        <f t="shared" si="22"/>
        <v>360000</v>
      </c>
      <c r="G53" s="203">
        <f t="shared" si="23"/>
        <v>3600000</v>
      </c>
      <c r="H53" s="204" t="s">
        <v>165</v>
      </c>
      <c r="I53" s="204" t="s">
        <v>48</v>
      </c>
      <c r="J53" s="204" t="s">
        <v>20</v>
      </c>
      <c r="K53" s="204" t="s">
        <v>44</v>
      </c>
      <c r="L53" s="204"/>
      <c r="M53" s="204" t="s">
        <v>165</v>
      </c>
      <c r="N53" s="263">
        <v>2019</v>
      </c>
      <c r="O53" s="205" t="s">
        <v>162</v>
      </c>
      <c r="P53" s="263">
        <v>2019</v>
      </c>
      <c r="Q53" s="206" t="s">
        <v>104</v>
      </c>
      <c r="R53" s="125"/>
      <c r="S53" s="217" t="s">
        <v>249</v>
      </c>
      <c r="T53" s="207">
        <f t="shared" si="24"/>
        <v>300000</v>
      </c>
      <c r="U53" s="207">
        <f t="shared" si="24"/>
        <v>360000</v>
      </c>
      <c r="V53" s="208">
        <f t="shared" si="19"/>
        <v>3000000</v>
      </c>
      <c r="W53" s="208">
        <f t="shared" si="20"/>
        <v>3600000</v>
      </c>
      <c r="X53" s="209">
        <v>0</v>
      </c>
      <c r="Y53" s="209">
        <v>0</v>
      </c>
      <c r="Z53" s="209">
        <v>0</v>
      </c>
      <c r="AA53" s="209">
        <v>0</v>
      </c>
      <c r="AB53" s="210">
        <f t="shared" si="25"/>
        <v>360000</v>
      </c>
      <c r="AC53" s="210">
        <f t="shared" si="26"/>
        <v>3600000</v>
      </c>
      <c r="AD53" s="209">
        <v>0</v>
      </c>
      <c r="AE53" s="209">
        <v>0</v>
      </c>
      <c r="AF53" s="202" t="s">
        <v>330</v>
      </c>
      <c r="AG53" s="211" t="s">
        <v>159</v>
      </c>
      <c r="AQ53" s="246"/>
    </row>
    <row r="54" spans="1:43" s="258" customFormat="1" ht="114" customHeight="1" hidden="1" outlineLevel="1">
      <c r="A54" s="243"/>
      <c r="B54" s="213" t="s">
        <v>417</v>
      </c>
      <c r="C54" s="70" t="s">
        <v>271</v>
      </c>
      <c r="D54" s="203">
        <f t="shared" si="21"/>
        <v>683826</v>
      </c>
      <c r="E54" s="203">
        <v>6838260</v>
      </c>
      <c r="F54" s="203">
        <f t="shared" si="22"/>
        <v>820591.2</v>
      </c>
      <c r="G54" s="203">
        <f t="shared" si="23"/>
        <v>8205912</v>
      </c>
      <c r="H54" s="204" t="s">
        <v>165</v>
      </c>
      <c r="I54" s="204" t="s">
        <v>48</v>
      </c>
      <c r="J54" s="204" t="s">
        <v>20</v>
      </c>
      <c r="K54" s="204" t="s">
        <v>44</v>
      </c>
      <c r="L54" s="204"/>
      <c r="M54" s="204" t="s">
        <v>165</v>
      </c>
      <c r="N54" s="263">
        <v>2019</v>
      </c>
      <c r="O54" s="205" t="s">
        <v>162</v>
      </c>
      <c r="P54" s="263">
        <v>2019</v>
      </c>
      <c r="Q54" s="206" t="s">
        <v>106</v>
      </c>
      <c r="R54" s="125"/>
      <c r="S54" s="217" t="s">
        <v>249</v>
      </c>
      <c r="T54" s="207">
        <f aca="true" t="shared" si="27" ref="T54:U59">V54/10</f>
        <v>683826</v>
      </c>
      <c r="U54" s="207">
        <f t="shared" si="27"/>
        <v>820591.2</v>
      </c>
      <c r="V54" s="208">
        <f t="shared" si="19"/>
        <v>6838260</v>
      </c>
      <c r="W54" s="208">
        <f t="shared" si="20"/>
        <v>8205912</v>
      </c>
      <c r="X54" s="209">
        <v>0</v>
      </c>
      <c r="Y54" s="209">
        <v>0</v>
      </c>
      <c r="Z54" s="209">
        <v>0</v>
      </c>
      <c r="AA54" s="209">
        <v>0</v>
      </c>
      <c r="AB54" s="210">
        <f t="shared" si="25"/>
        <v>820591.2</v>
      </c>
      <c r="AC54" s="210">
        <f t="shared" si="26"/>
        <v>8205912</v>
      </c>
      <c r="AD54" s="209">
        <v>0</v>
      </c>
      <c r="AE54" s="209">
        <v>0</v>
      </c>
      <c r="AF54" s="202" t="s">
        <v>330</v>
      </c>
      <c r="AG54" s="211" t="s">
        <v>159</v>
      </c>
      <c r="AQ54" s="259"/>
    </row>
    <row r="55" spans="1:43" s="258" customFormat="1" ht="78" customHeight="1" hidden="1" outlineLevel="1">
      <c r="A55" s="243"/>
      <c r="B55" s="213" t="s">
        <v>418</v>
      </c>
      <c r="C55" s="70" t="s">
        <v>272</v>
      </c>
      <c r="D55" s="203">
        <f t="shared" si="21"/>
        <v>300000</v>
      </c>
      <c r="E55" s="203">
        <v>3000000</v>
      </c>
      <c r="F55" s="203">
        <f t="shared" si="22"/>
        <v>360000</v>
      </c>
      <c r="G55" s="203">
        <f t="shared" si="23"/>
        <v>3600000</v>
      </c>
      <c r="H55" s="204" t="s">
        <v>165</v>
      </c>
      <c r="I55" s="204" t="s">
        <v>48</v>
      </c>
      <c r="J55" s="204" t="s">
        <v>20</v>
      </c>
      <c r="K55" s="204" t="s">
        <v>44</v>
      </c>
      <c r="L55" s="204"/>
      <c r="M55" s="204" t="s">
        <v>165</v>
      </c>
      <c r="N55" s="263">
        <v>2019</v>
      </c>
      <c r="O55" s="205" t="s">
        <v>162</v>
      </c>
      <c r="P55" s="263">
        <v>2019</v>
      </c>
      <c r="Q55" s="206" t="s">
        <v>105</v>
      </c>
      <c r="R55" s="125"/>
      <c r="S55" s="217" t="s">
        <v>249</v>
      </c>
      <c r="T55" s="207">
        <f t="shared" si="27"/>
        <v>300000</v>
      </c>
      <c r="U55" s="207">
        <f t="shared" si="27"/>
        <v>360000</v>
      </c>
      <c r="V55" s="208">
        <f t="shared" si="19"/>
        <v>3000000</v>
      </c>
      <c r="W55" s="208">
        <f t="shared" si="20"/>
        <v>3600000</v>
      </c>
      <c r="X55" s="209">
        <v>0</v>
      </c>
      <c r="Y55" s="209">
        <v>0</v>
      </c>
      <c r="Z55" s="209">
        <v>0</v>
      </c>
      <c r="AA55" s="209">
        <v>0</v>
      </c>
      <c r="AB55" s="210">
        <f t="shared" si="25"/>
        <v>360000</v>
      </c>
      <c r="AC55" s="210">
        <f t="shared" si="26"/>
        <v>3600000</v>
      </c>
      <c r="AD55" s="209">
        <v>0</v>
      </c>
      <c r="AE55" s="209">
        <v>0</v>
      </c>
      <c r="AF55" s="202" t="s">
        <v>330</v>
      </c>
      <c r="AG55" s="211" t="s">
        <v>159</v>
      </c>
      <c r="AQ55" s="259"/>
    </row>
    <row r="56" spans="1:43" s="258" customFormat="1" ht="47.25" customHeight="1" hidden="1" outlineLevel="1">
      <c r="A56" s="243"/>
      <c r="B56" s="213" t="s">
        <v>355</v>
      </c>
      <c r="C56" s="70" t="s">
        <v>273</v>
      </c>
      <c r="D56" s="203">
        <f t="shared" si="21"/>
        <v>105410.9</v>
      </c>
      <c r="E56" s="203">
        <v>1054109</v>
      </c>
      <c r="F56" s="203">
        <f t="shared" si="22"/>
        <v>126493.08</v>
      </c>
      <c r="G56" s="203">
        <f t="shared" si="23"/>
        <v>1264930.8</v>
      </c>
      <c r="H56" s="204" t="s">
        <v>165</v>
      </c>
      <c r="I56" s="204" t="s">
        <v>48</v>
      </c>
      <c r="J56" s="204" t="s">
        <v>20</v>
      </c>
      <c r="K56" s="204" t="s">
        <v>44</v>
      </c>
      <c r="L56" s="204"/>
      <c r="M56" s="204" t="s">
        <v>165</v>
      </c>
      <c r="N56" s="263">
        <v>2019</v>
      </c>
      <c r="O56" s="205" t="s">
        <v>162</v>
      </c>
      <c r="P56" s="263">
        <v>2019</v>
      </c>
      <c r="Q56" s="206" t="s">
        <v>104</v>
      </c>
      <c r="R56" s="125"/>
      <c r="S56" s="217" t="s">
        <v>249</v>
      </c>
      <c r="T56" s="207">
        <f t="shared" si="27"/>
        <v>105410.9</v>
      </c>
      <c r="U56" s="207">
        <f t="shared" si="27"/>
        <v>126493.08</v>
      </c>
      <c r="V56" s="208">
        <f t="shared" si="19"/>
        <v>1054109</v>
      </c>
      <c r="W56" s="208">
        <f t="shared" si="20"/>
        <v>1264930.8</v>
      </c>
      <c r="X56" s="209">
        <v>0</v>
      </c>
      <c r="Y56" s="209">
        <v>0</v>
      </c>
      <c r="Z56" s="209">
        <v>0</v>
      </c>
      <c r="AA56" s="209">
        <v>0</v>
      </c>
      <c r="AB56" s="210">
        <f t="shared" si="25"/>
        <v>126493.08</v>
      </c>
      <c r="AC56" s="210">
        <f t="shared" si="26"/>
        <v>1264930.8</v>
      </c>
      <c r="AD56" s="209">
        <v>0</v>
      </c>
      <c r="AE56" s="209">
        <v>0</v>
      </c>
      <c r="AF56" s="202" t="s">
        <v>330</v>
      </c>
      <c r="AG56" s="211" t="s">
        <v>159</v>
      </c>
      <c r="AQ56" s="259"/>
    </row>
    <row r="57" spans="1:43" s="93" customFormat="1" ht="33.75" customHeight="1" hidden="1" outlineLevel="1">
      <c r="A57" s="28"/>
      <c r="B57" s="213" t="s">
        <v>419</v>
      </c>
      <c r="C57" s="70" t="s">
        <v>274</v>
      </c>
      <c r="D57" s="71">
        <f t="shared" si="21"/>
        <v>225000</v>
      </c>
      <c r="E57" s="71">
        <v>2250000</v>
      </c>
      <c r="F57" s="71">
        <f t="shared" si="22"/>
        <v>270000</v>
      </c>
      <c r="G57" s="71">
        <f t="shared" si="23"/>
        <v>2700000</v>
      </c>
      <c r="H57" s="74" t="s">
        <v>165</v>
      </c>
      <c r="I57" s="204" t="s">
        <v>48</v>
      </c>
      <c r="J57" s="74" t="s">
        <v>20</v>
      </c>
      <c r="K57" s="74" t="s">
        <v>44</v>
      </c>
      <c r="L57" s="74"/>
      <c r="M57" s="74" t="s">
        <v>165</v>
      </c>
      <c r="N57" s="236">
        <v>2019</v>
      </c>
      <c r="O57" s="89" t="s">
        <v>162</v>
      </c>
      <c r="P57" s="236">
        <v>2019</v>
      </c>
      <c r="Q57" s="82" t="s">
        <v>105</v>
      </c>
      <c r="R57" s="125"/>
      <c r="S57" s="217" t="s">
        <v>249</v>
      </c>
      <c r="T57" s="121">
        <f t="shared" si="27"/>
        <v>225000</v>
      </c>
      <c r="U57" s="121">
        <f t="shared" si="27"/>
        <v>270000</v>
      </c>
      <c r="V57" s="122">
        <f t="shared" si="19"/>
        <v>2250000</v>
      </c>
      <c r="W57" s="122">
        <f t="shared" si="20"/>
        <v>2700000</v>
      </c>
      <c r="X57" s="177">
        <v>0</v>
      </c>
      <c r="Y57" s="177">
        <v>0</v>
      </c>
      <c r="Z57" s="177">
        <v>0</v>
      </c>
      <c r="AA57" s="177">
        <v>0</v>
      </c>
      <c r="AB57" s="123">
        <f t="shared" si="25"/>
        <v>270000</v>
      </c>
      <c r="AC57" s="123">
        <f t="shared" si="26"/>
        <v>2700000</v>
      </c>
      <c r="AD57" s="177">
        <v>0</v>
      </c>
      <c r="AE57" s="177">
        <v>0</v>
      </c>
      <c r="AF57" s="70" t="s">
        <v>330</v>
      </c>
      <c r="AG57" s="90" t="s">
        <v>159</v>
      </c>
      <c r="AH57" s="92"/>
      <c r="AQ57" s="94"/>
    </row>
    <row r="58" spans="1:43" s="93" customFormat="1" ht="63" customHeight="1" hidden="1" outlineLevel="1">
      <c r="A58" s="28"/>
      <c r="B58" s="213" t="s">
        <v>420</v>
      </c>
      <c r="C58" s="70" t="s">
        <v>275</v>
      </c>
      <c r="D58" s="71">
        <f t="shared" si="21"/>
        <v>526450</v>
      </c>
      <c r="E58" s="71">
        <v>5264500</v>
      </c>
      <c r="F58" s="71">
        <f t="shared" si="22"/>
        <v>631740</v>
      </c>
      <c r="G58" s="71">
        <f t="shared" si="23"/>
        <v>6317400</v>
      </c>
      <c r="H58" s="74" t="s">
        <v>165</v>
      </c>
      <c r="I58" s="204" t="s">
        <v>48</v>
      </c>
      <c r="J58" s="74" t="s">
        <v>20</v>
      </c>
      <c r="K58" s="74" t="s">
        <v>44</v>
      </c>
      <c r="L58" s="74"/>
      <c r="M58" s="74" t="s">
        <v>165</v>
      </c>
      <c r="N58" s="236">
        <v>2019</v>
      </c>
      <c r="O58" s="89" t="s">
        <v>162</v>
      </c>
      <c r="P58" s="236">
        <v>2019</v>
      </c>
      <c r="Q58" s="82" t="s">
        <v>178</v>
      </c>
      <c r="R58" s="125"/>
      <c r="S58" s="217" t="s">
        <v>249</v>
      </c>
      <c r="T58" s="121">
        <f t="shared" si="27"/>
        <v>526450</v>
      </c>
      <c r="U58" s="121">
        <f t="shared" si="27"/>
        <v>631740</v>
      </c>
      <c r="V58" s="122">
        <f t="shared" si="19"/>
        <v>5264500</v>
      </c>
      <c r="W58" s="122">
        <f t="shared" si="20"/>
        <v>6317400</v>
      </c>
      <c r="X58" s="177">
        <v>0</v>
      </c>
      <c r="Y58" s="177">
        <v>0</v>
      </c>
      <c r="Z58" s="177">
        <v>0</v>
      </c>
      <c r="AA58" s="177">
        <v>0</v>
      </c>
      <c r="AB58" s="123">
        <f t="shared" si="25"/>
        <v>631740</v>
      </c>
      <c r="AC58" s="123">
        <f t="shared" si="26"/>
        <v>6317400</v>
      </c>
      <c r="AD58" s="177">
        <v>0</v>
      </c>
      <c r="AE58" s="177">
        <v>0</v>
      </c>
      <c r="AF58" s="70" t="s">
        <v>330</v>
      </c>
      <c r="AG58" s="90" t="s">
        <v>159</v>
      </c>
      <c r="AH58" s="92"/>
      <c r="AQ58" s="94"/>
    </row>
    <row r="59" spans="1:43" s="258" customFormat="1" ht="39.75" customHeight="1" hidden="1" outlineLevel="1">
      <c r="A59" s="243"/>
      <c r="B59" s="213" t="s">
        <v>356</v>
      </c>
      <c r="C59" s="70" t="s">
        <v>276</v>
      </c>
      <c r="D59" s="203">
        <f t="shared" si="21"/>
        <v>380000</v>
      </c>
      <c r="E59" s="203">
        <v>3800000</v>
      </c>
      <c r="F59" s="203">
        <f t="shared" si="22"/>
        <v>456000</v>
      </c>
      <c r="G59" s="203">
        <f t="shared" si="23"/>
        <v>4560000</v>
      </c>
      <c r="H59" s="204" t="s">
        <v>165</v>
      </c>
      <c r="I59" s="204" t="s">
        <v>48</v>
      </c>
      <c r="J59" s="204" t="s">
        <v>20</v>
      </c>
      <c r="K59" s="204" t="s">
        <v>44</v>
      </c>
      <c r="L59" s="204"/>
      <c r="M59" s="204" t="s">
        <v>165</v>
      </c>
      <c r="N59" s="263">
        <v>2019</v>
      </c>
      <c r="O59" s="205" t="s">
        <v>162</v>
      </c>
      <c r="P59" s="263">
        <v>2019</v>
      </c>
      <c r="Q59" s="206" t="s">
        <v>178</v>
      </c>
      <c r="R59" s="125"/>
      <c r="S59" s="217" t="s">
        <v>249</v>
      </c>
      <c r="T59" s="207">
        <f t="shared" si="27"/>
        <v>380000</v>
      </c>
      <c r="U59" s="207">
        <f t="shared" si="27"/>
        <v>456000</v>
      </c>
      <c r="V59" s="208">
        <f t="shared" si="19"/>
        <v>3800000</v>
      </c>
      <c r="W59" s="208">
        <f t="shared" si="20"/>
        <v>4560000</v>
      </c>
      <c r="X59" s="209">
        <v>0</v>
      </c>
      <c r="Y59" s="209">
        <v>0</v>
      </c>
      <c r="Z59" s="209">
        <v>0</v>
      </c>
      <c r="AA59" s="209">
        <v>0</v>
      </c>
      <c r="AB59" s="210">
        <f t="shared" si="25"/>
        <v>456000</v>
      </c>
      <c r="AC59" s="210">
        <f t="shared" si="26"/>
        <v>4560000</v>
      </c>
      <c r="AD59" s="209">
        <v>0</v>
      </c>
      <c r="AE59" s="209">
        <v>0</v>
      </c>
      <c r="AF59" s="202" t="s">
        <v>330</v>
      </c>
      <c r="AG59" s="211" t="s">
        <v>159</v>
      </c>
      <c r="AQ59" s="259"/>
    </row>
    <row r="60" spans="1:43" s="258" customFormat="1" ht="38.25" customHeight="1" hidden="1" outlineLevel="1">
      <c r="A60" s="243"/>
      <c r="B60" s="213" t="s">
        <v>421</v>
      </c>
      <c r="C60" s="70" t="s">
        <v>277</v>
      </c>
      <c r="D60" s="203">
        <f t="shared" si="21"/>
        <v>266668</v>
      </c>
      <c r="E60" s="203">
        <v>2666680</v>
      </c>
      <c r="F60" s="203">
        <f t="shared" si="22"/>
        <v>320001.6</v>
      </c>
      <c r="G60" s="203">
        <f t="shared" si="23"/>
        <v>3200016</v>
      </c>
      <c r="H60" s="204" t="s">
        <v>165</v>
      </c>
      <c r="I60" s="204" t="s">
        <v>48</v>
      </c>
      <c r="J60" s="204" t="s">
        <v>20</v>
      </c>
      <c r="K60" s="204" t="s">
        <v>44</v>
      </c>
      <c r="L60" s="204"/>
      <c r="M60" s="204" t="s">
        <v>165</v>
      </c>
      <c r="N60" s="263">
        <v>2019</v>
      </c>
      <c r="O60" s="205" t="s">
        <v>162</v>
      </c>
      <c r="P60" s="263">
        <v>2019</v>
      </c>
      <c r="Q60" s="206" t="s">
        <v>179</v>
      </c>
      <c r="R60" s="125"/>
      <c r="S60" s="217" t="s">
        <v>249</v>
      </c>
      <c r="T60" s="207">
        <f aca="true" t="shared" si="28" ref="T60:U71">V60/10</f>
        <v>266668</v>
      </c>
      <c r="U60" s="207">
        <f t="shared" si="28"/>
        <v>320001.6</v>
      </c>
      <c r="V60" s="208">
        <f t="shared" si="19"/>
        <v>2666680</v>
      </c>
      <c r="W60" s="208">
        <f t="shared" si="20"/>
        <v>3200016</v>
      </c>
      <c r="X60" s="209">
        <v>0</v>
      </c>
      <c r="Y60" s="209">
        <v>0</v>
      </c>
      <c r="Z60" s="209">
        <v>0</v>
      </c>
      <c r="AA60" s="209">
        <v>0</v>
      </c>
      <c r="AB60" s="210">
        <f t="shared" si="25"/>
        <v>320001.6</v>
      </c>
      <c r="AC60" s="210">
        <f t="shared" si="26"/>
        <v>3200016</v>
      </c>
      <c r="AD60" s="209">
        <v>0</v>
      </c>
      <c r="AE60" s="209">
        <v>0</v>
      </c>
      <c r="AF60" s="202" t="s">
        <v>330</v>
      </c>
      <c r="AG60" s="211" t="s">
        <v>159</v>
      </c>
      <c r="AQ60" s="259"/>
    </row>
    <row r="61" spans="1:43" s="246" customFormat="1" ht="60.75" customHeight="1" hidden="1">
      <c r="A61" s="271"/>
      <c r="B61" s="213" t="s">
        <v>422</v>
      </c>
      <c r="C61" s="70" t="s">
        <v>278</v>
      </c>
      <c r="D61" s="203">
        <f t="shared" si="21"/>
        <v>49108.3</v>
      </c>
      <c r="E61" s="203">
        <v>491083</v>
      </c>
      <c r="F61" s="203">
        <f t="shared" si="22"/>
        <v>58929.96</v>
      </c>
      <c r="G61" s="203">
        <f t="shared" si="23"/>
        <v>589299.6</v>
      </c>
      <c r="H61" s="204" t="s">
        <v>165</v>
      </c>
      <c r="I61" s="204" t="s">
        <v>48</v>
      </c>
      <c r="J61" s="204" t="s">
        <v>20</v>
      </c>
      <c r="K61" s="204" t="s">
        <v>44</v>
      </c>
      <c r="L61" s="204"/>
      <c r="M61" s="204" t="s">
        <v>165</v>
      </c>
      <c r="N61" s="263">
        <v>2019</v>
      </c>
      <c r="O61" s="205" t="s">
        <v>162</v>
      </c>
      <c r="P61" s="263">
        <v>2019</v>
      </c>
      <c r="Q61" s="206" t="s">
        <v>179</v>
      </c>
      <c r="R61" s="125"/>
      <c r="S61" s="217" t="s">
        <v>249</v>
      </c>
      <c r="T61" s="207">
        <f t="shared" si="28"/>
        <v>49108.3</v>
      </c>
      <c r="U61" s="207">
        <f t="shared" si="28"/>
        <v>58929.96</v>
      </c>
      <c r="V61" s="208">
        <f t="shared" si="19"/>
        <v>491083</v>
      </c>
      <c r="W61" s="208">
        <f t="shared" si="20"/>
        <v>589299.6</v>
      </c>
      <c r="X61" s="209">
        <v>0</v>
      </c>
      <c r="Y61" s="209">
        <v>0</v>
      </c>
      <c r="Z61" s="209">
        <v>0</v>
      </c>
      <c r="AA61" s="209">
        <v>0</v>
      </c>
      <c r="AB61" s="210">
        <f t="shared" si="25"/>
        <v>58929.96</v>
      </c>
      <c r="AC61" s="210">
        <f t="shared" si="26"/>
        <v>589299.6</v>
      </c>
      <c r="AD61" s="209">
        <v>0</v>
      </c>
      <c r="AE61" s="209">
        <v>0</v>
      </c>
      <c r="AF61" s="202" t="s">
        <v>330</v>
      </c>
      <c r="AG61" s="211" t="s">
        <v>159</v>
      </c>
      <c r="AQ61" s="245"/>
    </row>
    <row r="62" spans="1:43" s="258" customFormat="1" ht="63" customHeight="1" hidden="1" outlineLevel="1">
      <c r="A62" s="243"/>
      <c r="B62" s="214" t="s">
        <v>357</v>
      </c>
      <c r="C62" s="70" t="s">
        <v>279</v>
      </c>
      <c r="D62" s="203">
        <f t="shared" si="21"/>
        <v>449650</v>
      </c>
      <c r="E62" s="203">
        <v>4496500</v>
      </c>
      <c r="F62" s="203">
        <f t="shared" si="22"/>
        <v>539580</v>
      </c>
      <c r="G62" s="203">
        <f t="shared" si="23"/>
        <v>5395800</v>
      </c>
      <c r="H62" s="204" t="s">
        <v>165</v>
      </c>
      <c r="I62" s="204" t="s">
        <v>48</v>
      </c>
      <c r="J62" s="204" t="s">
        <v>20</v>
      </c>
      <c r="K62" s="204" t="s">
        <v>44</v>
      </c>
      <c r="L62" s="204"/>
      <c r="M62" s="204" t="s">
        <v>165</v>
      </c>
      <c r="N62" s="263">
        <v>2019</v>
      </c>
      <c r="O62" s="205" t="s">
        <v>162</v>
      </c>
      <c r="P62" s="263">
        <v>2019</v>
      </c>
      <c r="Q62" s="206" t="s">
        <v>180</v>
      </c>
      <c r="R62" s="125"/>
      <c r="S62" s="217" t="s">
        <v>249</v>
      </c>
      <c r="T62" s="207">
        <f t="shared" si="28"/>
        <v>449650</v>
      </c>
      <c r="U62" s="207">
        <f t="shared" si="28"/>
        <v>539580</v>
      </c>
      <c r="V62" s="208">
        <f t="shared" si="19"/>
        <v>4496500</v>
      </c>
      <c r="W62" s="208">
        <f t="shared" si="20"/>
        <v>5395800</v>
      </c>
      <c r="X62" s="209">
        <v>0</v>
      </c>
      <c r="Y62" s="209">
        <v>0</v>
      </c>
      <c r="Z62" s="209">
        <v>0</v>
      </c>
      <c r="AA62" s="209">
        <v>0</v>
      </c>
      <c r="AB62" s="210">
        <f t="shared" si="25"/>
        <v>539580</v>
      </c>
      <c r="AC62" s="210">
        <f t="shared" si="26"/>
        <v>5395800</v>
      </c>
      <c r="AD62" s="209">
        <v>0</v>
      </c>
      <c r="AE62" s="209">
        <v>0</v>
      </c>
      <c r="AF62" s="202" t="s">
        <v>330</v>
      </c>
      <c r="AG62" s="211" t="s">
        <v>159</v>
      </c>
      <c r="AQ62" s="259"/>
    </row>
    <row r="63" spans="1:43" s="258" customFormat="1" ht="63" customHeight="1" hidden="1" outlineLevel="1">
      <c r="A63" s="243"/>
      <c r="B63" s="213" t="s">
        <v>423</v>
      </c>
      <c r="C63" s="70" t="s">
        <v>280</v>
      </c>
      <c r="D63" s="203">
        <f t="shared" si="21"/>
        <v>304140</v>
      </c>
      <c r="E63" s="203">
        <v>3041400</v>
      </c>
      <c r="F63" s="203">
        <f t="shared" si="22"/>
        <v>364968</v>
      </c>
      <c r="G63" s="203">
        <f t="shared" si="23"/>
        <v>3649680</v>
      </c>
      <c r="H63" s="204" t="s">
        <v>165</v>
      </c>
      <c r="I63" s="204" t="s">
        <v>48</v>
      </c>
      <c r="J63" s="204" t="s">
        <v>20</v>
      </c>
      <c r="K63" s="204" t="s">
        <v>44</v>
      </c>
      <c r="L63" s="204"/>
      <c r="M63" s="204" t="s">
        <v>165</v>
      </c>
      <c r="N63" s="263">
        <v>2019</v>
      </c>
      <c r="O63" s="205" t="s">
        <v>162</v>
      </c>
      <c r="P63" s="263">
        <v>2019</v>
      </c>
      <c r="Q63" s="206" t="s">
        <v>178</v>
      </c>
      <c r="R63" s="125"/>
      <c r="S63" s="217" t="s">
        <v>249</v>
      </c>
      <c r="T63" s="207">
        <f t="shared" si="28"/>
        <v>304140</v>
      </c>
      <c r="U63" s="207">
        <f t="shared" si="28"/>
        <v>364968</v>
      </c>
      <c r="V63" s="208">
        <f t="shared" si="19"/>
        <v>3041400</v>
      </c>
      <c r="W63" s="208">
        <f t="shared" si="20"/>
        <v>3649680</v>
      </c>
      <c r="X63" s="209">
        <v>0</v>
      </c>
      <c r="Y63" s="209">
        <v>0</v>
      </c>
      <c r="Z63" s="209">
        <v>0</v>
      </c>
      <c r="AA63" s="209">
        <v>0</v>
      </c>
      <c r="AB63" s="210">
        <f t="shared" si="25"/>
        <v>364968</v>
      </c>
      <c r="AC63" s="210">
        <f t="shared" si="26"/>
        <v>3649680</v>
      </c>
      <c r="AD63" s="209">
        <v>0</v>
      </c>
      <c r="AE63" s="209">
        <v>0</v>
      </c>
      <c r="AF63" s="202" t="s">
        <v>330</v>
      </c>
      <c r="AG63" s="211" t="s">
        <v>159</v>
      </c>
      <c r="AQ63" s="259"/>
    </row>
    <row r="64" spans="1:43" s="363" customFormat="1" ht="72" customHeight="1" hidden="1">
      <c r="A64" s="368"/>
      <c r="B64" s="348" t="s">
        <v>424</v>
      </c>
      <c r="C64" s="70" t="s">
        <v>281</v>
      </c>
      <c r="D64" s="352">
        <f t="shared" si="21"/>
        <v>1263489.8</v>
      </c>
      <c r="E64" s="352">
        <v>12634898</v>
      </c>
      <c r="F64" s="352">
        <f t="shared" si="22"/>
        <v>1516187.76</v>
      </c>
      <c r="G64" s="352">
        <f t="shared" si="23"/>
        <v>15161877.6</v>
      </c>
      <c r="H64" s="353" t="s">
        <v>165</v>
      </c>
      <c r="I64" s="353" t="s">
        <v>108</v>
      </c>
      <c r="J64" s="353" t="s">
        <v>20</v>
      </c>
      <c r="K64" s="353" t="s">
        <v>44</v>
      </c>
      <c r="L64" s="353"/>
      <c r="M64" s="353" t="s">
        <v>169</v>
      </c>
      <c r="N64" s="354">
        <v>2019</v>
      </c>
      <c r="O64" s="355" t="s">
        <v>162</v>
      </c>
      <c r="P64" s="354">
        <v>2019</v>
      </c>
      <c r="Q64" s="364" t="s">
        <v>178</v>
      </c>
      <c r="R64" s="356"/>
      <c r="S64" s="357" t="s">
        <v>249</v>
      </c>
      <c r="T64" s="358">
        <f t="shared" si="28"/>
        <v>1263489.8</v>
      </c>
      <c r="U64" s="358">
        <f t="shared" si="28"/>
        <v>1516187.76</v>
      </c>
      <c r="V64" s="359">
        <f t="shared" si="19"/>
        <v>12634898</v>
      </c>
      <c r="W64" s="359">
        <f t="shared" si="20"/>
        <v>15161877.6</v>
      </c>
      <c r="X64" s="360">
        <v>0</v>
      </c>
      <c r="Y64" s="360">
        <v>0</v>
      </c>
      <c r="Z64" s="360">
        <v>0</v>
      </c>
      <c r="AA64" s="360">
        <v>0</v>
      </c>
      <c r="AB64" s="361">
        <f t="shared" si="25"/>
        <v>1516187.76</v>
      </c>
      <c r="AC64" s="361">
        <f t="shared" si="26"/>
        <v>15161877.6</v>
      </c>
      <c r="AD64" s="360">
        <v>0</v>
      </c>
      <c r="AE64" s="360">
        <v>0</v>
      </c>
      <c r="AF64" s="351" t="s">
        <v>330</v>
      </c>
      <c r="AG64" s="362" t="s">
        <v>159</v>
      </c>
      <c r="AQ64" s="234"/>
    </row>
    <row r="65" spans="1:43" s="246" customFormat="1" ht="74.25" customHeight="1" hidden="1">
      <c r="A65" s="271"/>
      <c r="B65" s="214" t="s">
        <v>425</v>
      </c>
      <c r="C65" s="70" t="s">
        <v>282</v>
      </c>
      <c r="D65" s="203">
        <f t="shared" si="21"/>
        <v>155910</v>
      </c>
      <c r="E65" s="203">
        <v>1559100</v>
      </c>
      <c r="F65" s="203">
        <f t="shared" si="22"/>
        <v>187092</v>
      </c>
      <c r="G65" s="203">
        <f t="shared" si="23"/>
        <v>1870920</v>
      </c>
      <c r="H65" s="204" t="s">
        <v>165</v>
      </c>
      <c r="I65" s="204" t="s">
        <v>48</v>
      </c>
      <c r="J65" s="204" t="s">
        <v>20</v>
      </c>
      <c r="K65" s="204" t="s">
        <v>44</v>
      </c>
      <c r="L65" s="204"/>
      <c r="M65" s="204" t="s">
        <v>165</v>
      </c>
      <c r="N65" s="263">
        <v>2019</v>
      </c>
      <c r="O65" s="205" t="s">
        <v>162</v>
      </c>
      <c r="P65" s="263">
        <v>2019</v>
      </c>
      <c r="Q65" s="206" t="s">
        <v>181</v>
      </c>
      <c r="R65" s="125"/>
      <c r="S65" s="217" t="s">
        <v>249</v>
      </c>
      <c r="T65" s="207">
        <f t="shared" si="28"/>
        <v>155910</v>
      </c>
      <c r="U65" s="207">
        <f t="shared" si="28"/>
        <v>187092</v>
      </c>
      <c r="V65" s="208">
        <f t="shared" si="19"/>
        <v>1559100</v>
      </c>
      <c r="W65" s="208">
        <f t="shared" si="20"/>
        <v>1870920</v>
      </c>
      <c r="X65" s="209">
        <v>0</v>
      </c>
      <c r="Y65" s="209">
        <v>0</v>
      </c>
      <c r="Z65" s="209">
        <v>0</v>
      </c>
      <c r="AA65" s="209">
        <v>0</v>
      </c>
      <c r="AB65" s="210">
        <f t="shared" si="25"/>
        <v>187092</v>
      </c>
      <c r="AC65" s="210">
        <f t="shared" si="26"/>
        <v>1870920</v>
      </c>
      <c r="AD65" s="209">
        <v>0</v>
      </c>
      <c r="AE65" s="209">
        <v>0</v>
      </c>
      <c r="AF65" s="202" t="s">
        <v>330</v>
      </c>
      <c r="AG65" s="211" t="s">
        <v>159</v>
      </c>
      <c r="AQ65" s="245"/>
    </row>
    <row r="66" spans="1:43" s="258" customFormat="1" ht="48.75" customHeight="1" hidden="1" outlineLevel="1">
      <c r="A66" s="243"/>
      <c r="B66" s="213" t="s">
        <v>426</v>
      </c>
      <c r="C66" s="70" t="s">
        <v>283</v>
      </c>
      <c r="D66" s="203">
        <f t="shared" si="21"/>
        <v>336500</v>
      </c>
      <c r="E66" s="203">
        <v>3365000</v>
      </c>
      <c r="F66" s="203">
        <f t="shared" si="22"/>
        <v>403800</v>
      </c>
      <c r="G66" s="203">
        <f t="shared" si="23"/>
        <v>4038000</v>
      </c>
      <c r="H66" s="204" t="s">
        <v>165</v>
      </c>
      <c r="I66" s="204" t="s">
        <v>48</v>
      </c>
      <c r="J66" s="204" t="s">
        <v>20</v>
      </c>
      <c r="K66" s="204" t="s">
        <v>44</v>
      </c>
      <c r="L66" s="204"/>
      <c r="M66" s="204" t="s">
        <v>165</v>
      </c>
      <c r="N66" s="263">
        <v>2019</v>
      </c>
      <c r="O66" s="205" t="s">
        <v>162</v>
      </c>
      <c r="P66" s="263">
        <v>2019</v>
      </c>
      <c r="Q66" s="206" t="s">
        <v>105</v>
      </c>
      <c r="R66" s="125"/>
      <c r="S66" s="217" t="s">
        <v>249</v>
      </c>
      <c r="T66" s="207">
        <f t="shared" si="28"/>
        <v>336500</v>
      </c>
      <c r="U66" s="207">
        <f t="shared" si="28"/>
        <v>403800</v>
      </c>
      <c r="V66" s="208">
        <f t="shared" si="19"/>
        <v>3365000</v>
      </c>
      <c r="W66" s="208">
        <f t="shared" si="20"/>
        <v>4038000</v>
      </c>
      <c r="X66" s="209">
        <v>0</v>
      </c>
      <c r="Y66" s="209">
        <v>0</v>
      </c>
      <c r="Z66" s="209">
        <v>0</v>
      </c>
      <c r="AA66" s="209">
        <v>0</v>
      </c>
      <c r="AB66" s="210">
        <f t="shared" si="25"/>
        <v>403800</v>
      </c>
      <c r="AC66" s="210">
        <f t="shared" si="26"/>
        <v>4038000</v>
      </c>
      <c r="AD66" s="209">
        <v>0</v>
      </c>
      <c r="AE66" s="209">
        <v>0</v>
      </c>
      <c r="AF66" s="202" t="s">
        <v>330</v>
      </c>
      <c r="AG66" s="211" t="s">
        <v>159</v>
      </c>
      <c r="AQ66" s="259"/>
    </row>
    <row r="67" spans="1:43" s="93" customFormat="1" ht="41.25" customHeight="1" hidden="1" outlineLevel="1">
      <c r="A67" s="28"/>
      <c r="B67" s="213" t="s">
        <v>427</v>
      </c>
      <c r="C67" s="70" t="s">
        <v>284</v>
      </c>
      <c r="D67" s="71">
        <f t="shared" si="21"/>
        <v>650000</v>
      </c>
      <c r="E67" s="71">
        <v>6500000</v>
      </c>
      <c r="F67" s="71">
        <f t="shared" si="22"/>
        <v>780000</v>
      </c>
      <c r="G67" s="71">
        <f t="shared" si="23"/>
        <v>7800000</v>
      </c>
      <c r="H67" s="74" t="s">
        <v>163</v>
      </c>
      <c r="I67" s="274" t="s">
        <v>48</v>
      </c>
      <c r="J67" s="74" t="s">
        <v>20</v>
      </c>
      <c r="K67" s="74" t="s">
        <v>44</v>
      </c>
      <c r="L67" s="74"/>
      <c r="M67" s="104" t="s">
        <v>163</v>
      </c>
      <c r="N67" s="236">
        <v>2019</v>
      </c>
      <c r="O67" s="89" t="s">
        <v>162</v>
      </c>
      <c r="P67" s="236">
        <v>2019</v>
      </c>
      <c r="Q67" s="82" t="s">
        <v>106</v>
      </c>
      <c r="R67" s="125"/>
      <c r="S67" s="217" t="s">
        <v>249</v>
      </c>
      <c r="T67" s="121">
        <f t="shared" si="28"/>
        <v>650000</v>
      </c>
      <c r="U67" s="121">
        <f t="shared" si="28"/>
        <v>780000</v>
      </c>
      <c r="V67" s="122">
        <f t="shared" si="19"/>
        <v>6500000</v>
      </c>
      <c r="W67" s="122">
        <f t="shared" si="20"/>
        <v>7800000</v>
      </c>
      <c r="X67" s="177">
        <v>0</v>
      </c>
      <c r="Y67" s="177">
        <v>0</v>
      </c>
      <c r="Z67" s="177">
        <v>0</v>
      </c>
      <c r="AA67" s="177">
        <v>0</v>
      </c>
      <c r="AB67" s="123">
        <f t="shared" si="25"/>
        <v>780000</v>
      </c>
      <c r="AC67" s="123">
        <f t="shared" si="26"/>
        <v>7800000</v>
      </c>
      <c r="AD67" s="177">
        <v>0</v>
      </c>
      <c r="AE67" s="177">
        <v>0</v>
      </c>
      <c r="AF67" s="70" t="s">
        <v>330</v>
      </c>
      <c r="AG67" s="90" t="s">
        <v>159</v>
      </c>
      <c r="AH67" s="92"/>
      <c r="AQ67" s="94"/>
    </row>
    <row r="68" spans="1:43" s="8" customFormat="1" ht="51" customHeight="1" outlineLevel="1">
      <c r="A68" s="28"/>
      <c r="B68" s="235" t="s">
        <v>358</v>
      </c>
      <c r="C68" s="70" t="s">
        <v>285</v>
      </c>
      <c r="D68" s="71">
        <f>E68/10</f>
        <v>1310000</v>
      </c>
      <c r="E68" s="71">
        <v>13100000</v>
      </c>
      <c r="F68" s="71">
        <f>G68/10</f>
        <v>1572000</v>
      </c>
      <c r="G68" s="71">
        <f>E68*1.2</f>
        <v>15720000</v>
      </c>
      <c r="H68" s="74" t="s">
        <v>167</v>
      </c>
      <c r="I68" s="74" t="s">
        <v>108</v>
      </c>
      <c r="J68" s="74" t="s">
        <v>20</v>
      </c>
      <c r="K68" s="74" t="s">
        <v>44</v>
      </c>
      <c r="L68" s="74" t="s">
        <v>27</v>
      </c>
      <c r="M68" s="396">
        <v>43475</v>
      </c>
      <c r="N68" s="236">
        <v>2019</v>
      </c>
      <c r="O68" s="89" t="s">
        <v>162</v>
      </c>
      <c r="P68" s="236">
        <v>2019</v>
      </c>
      <c r="Q68" s="70" t="s">
        <v>92</v>
      </c>
      <c r="R68" s="403"/>
      <c r="S68" s="402" t="s">
        <v>249</v>
      </c>
      <c r="T68" s="121">
        <f t="shared" si="28"/>
        <v>1310000</v>
      </c>
      <c r="U68" s="121">
        <f t="shared" si="28"/>
        <v>1572000</v>
      </c>
      <c r="V68" s="122">
        <f>E68</f>
        <v>13100000</v>
      </c>
      <c r="W68" s="122">
        <f>G68</f>
        <v>15720000</v>
      </c>
      <c r="X68" s="177">
        <v>0</v>
      </c>
      <c r="Y68" s="177">
        <v>0</v>
      </c>
      <c r="Z68" s="177">
        <v>0</v>
      </c>
      <c r="AA68" s="177">
        <v>0</v>
      </c>
      <c r="AB68" s="123">
        <f>AC68/10</f>
        <v>1572000</v>
      </c>
      <c r="AC68" s="123">
        <f>W68</f>
        <v>15720000</v>
      </c>
      <c r="AD68" s="177">
        <v>0</v>
      </c>
      <c r="AE68" s="177">
        <v>0</v>
      </c>
      <c r="AF68" s="70" t="s">
        <v>330</v>
      </c>
      <c r="AG68" s="90" t="s">
        <v>159</v>
      </c>
      <c r="AQ68" s="40"/>
    </row>
    <row r="69" spans="1:43" s="8" customFormat="1" ht="54" customHeight="1" outlineLevel="1">
      <c r="A69" s="28"/>
      <c r="B69" s="235" t="s">
        <v>359</v>
      </c>
      <c r="C69" s="70" t="s">
        <v>286</v>
      </c>
      <c r="D69" s="71">
        <f>E69/10</f>
        <v>3060000</v>
      </c>
      <c r="E69" s="71">
        <v>30600000</v>
      </c>
      <c r="F69" s="71">
        <f>G69/10</f>
        <v>3672000</v>
      </c>
      <c r="G69" s="71">
        <f>E69*1.2</f>
        <v>36720000</v>
      </c>
      <c r="H69" s="74" t="s">
        <v>166</v>
      </c>
      <c r="I69" s="395" t="s">
        <v>47</v>
      </c>
      <c r="J69" s="74" t="s">
        <v>20</v>
      </c>
      <c r="K69" s="74" t="s">
        <v>44</v>
      </c>
      <c r="L69" s="74" t="s">
        <v>27</v>
      </c>
      <c r="M69" s="396">
        <v>43475</v>
      </c>
      <c r="N69" s="236">
        <v>2019</v>
      </c>
      <c r="O69" s="89" t="s">
        <v>162</v>
      </c>
      <c r="P69" s="236">
        <v>2019</v>
      </c>
      <c r="Q69" s="127" t="s">
        <v>121</v>
      </c>
      <c r="R69" s="403"/>
      <c r="S69" s="402" t="s">
        <v>249</v>
      </c>
      <c r="T69" s="121">
        <f t="shared" si="28"/>
        <v>3060000</v>
      </c>
      <c r="U69" s="121">
        <f t="shared" si="28"/>
        <v>3672000</v>
      </c>
      <c r="V69" s="122">
        <f>E69</f>
        <v>30600000</v>
      </c>
      <c r="W69" s="122">
        <f>G69</f>
        <v>36720000</v>
      </c>
      <c r="X69" s="177">
        <v>0</v>
      </c>
      <c r="Y69" s="177">
        <v>0</v>
      </c>
      <c r="Z69" s="177">
        <v>0</v>
      </c>
      <c r="AA69" s="177">
        <v>0</v>
      </c>
      <c r="AB69" s="123">
        <f>AC69/10</f>
        <v>3672000</v>
      </c>
      <c r="AC69" s="123">
        <f>W69</f>
        <v>36720000</v>
      </c>
      <c r="AD69" s="177">
        <v>0</v>
      </c>
      <c r="AE69" s="177">
        <v>0</v>
      </c>
      <c r="AF69" s="70" t="s">
        <v>330</v>
      </c>
      <c r="AG69" s="90" t="s">
        <v>159</v>
      </c>
      <c r="AQ69" s="40"/>
    </row>
    <row r="70" spans="1:43" s="8" customFormat="1" ht="60.75" customHeight="1" outlineLevel="1">
      <c r="A70" s="28"/>
      <c r="B70" s="398" t="s">
        <v>360</v>
      </c>
      <c r="C70" s="70" t="s">
        <v>289</v>
      </c>
      <c r="D70" s="71">
        <f>E70/10</f>
        <v>2990000</v>
      </c>
      <c r="E70" s="71">
        <v>29900000</v>
      </c>
      <c r="F70" s="404">
        <f>G70/10</f>
        <v>3588000</v>
      </c>
      <c r="G70" s="71">
        <f>E70*1.2</f>
        <v>35880000</v>
      </c>
      <c r="H70" s="74" t="s">
        <v>197</v>
      </c>
      <c r="I70" s="74" t="s">
        <v>265</v>
      </c>
      <c r="J70" s="74" t="s">
        <v>20</v>
      </c>
      <c r="K70" s="74" t="s">
        <v>44</v>
      </c>
      <c r="L70" s="74" t="s">
        <v>27</v>
      </c>
      <c r="M70" s="396">
        <v>43475</v>
      </c>
      <c r="N70" s="70">
        <v>2019</v>
      </c>
      <c r="O70" s="73" t="s">
        <v>162</v>
      </c>
      <c r="P70" s="70">
        <v>2019</v>
      </c>
      <c r="Q70" s="74" t="s">
        <v>264</v>
      </c>
      <c r="R70" s="70"/>
      <c r="S70" s="402" t="s">
        <v>250</v>
      </c>
      <c r="T70" s="120">
        <f t="shared" si="28"/>
        <v>2990000</v>
      </c>
      <c r="U70" s="120">
        <f t="shared" si="28"/>
        <v>3588000</v>
      </c>
      <c r="V70" s="120">
        <f>E70</f>
        <v>29900000</v>
      </c>
      <c r="W70" s="120">
        <f>G70</f>
        <v>35880000</v>
      </c>
      <c r="X70" s="177">
        <v>0</v>
      </c>
      <c r="Y70" s="177">
        <v>0</v>
      </c>
      <c r="Z70" s="177">
        <v>0</v>
      </c>
      <c r="AA70" s="177">
        <v>0</v>
      </c>
      <c r="AB70" s="405">
        <f>AC70/10</f>
        <v>3588000</v>
      </c>
      <c r="AC70" s="405">
        <f>W70</f>
        <v>35880000</v>
      </c>
      <c r="AD70" s="177">
        <v>0</v>
      </c>
      <c r="AE70" s="177">
        <v>0</v>
      </c>
      <c r="AF70" s="70" t="s">
        <v>330</v>
      </c>
      <c r="AG70" s="90" t="s">
        <v>160</v>
      </c>
      <c r="AQ70" s="40"/>
    </row>
    <row r="71" spans="1:43" s="92" customFormat="1" ht="43.5" customHeight="1" hidden="1" outlineLevel="1">
      <c r="A71" s="28"/>
      <c r="B71" s="235" t="s">
        <v>361</v>
      </c>
      <c r="C71" s="70" t="s">
        <v>325</v>
      </c>
      <c r="D71" s="71">
        <f>E71/10</f>
        <v>650000</v>
      </c>
      <c r="E71" s="71">
        <v>6500000</v>
      </c>
      <c r="F71" s="71">
        <f>G71/10</f>
        <v>780000</v>
      </c>
      <c r="G71" s="71">
        <f>E71*1.2</f>
        <v>7800000</v>
      </c>
      <c r="H71" s="104" t="s">
        <v>165</v>
      </c>
      <c r="I71" s="283" t="s">
        <v>48</v>
      </c>
      <c r="J71" s="74" t="s">
        <v>20</v>
      </c>
      <c r="K71" s="74" t="s">
        <v>44</v>
      </c>
      <c r="L71" s="74"/>
      <c r="M71" s="104" t="s">
        <v>165</v>
      </c>
      <c r="N71" s="236">
        <v>2019</v>
      </c>
      <c r="O71" s="89" t="s">
        <v>174</v>
      </c>
      <c r="P71" s="236">
        <v>2019</v>
      </c>
      <c r="Q71" s="70" t="s">
        <v>326</v>
      </c>
      <c r="R71" s="403"/>
      <c r="S71" s="402" t="s">
        <v>327</v>
      </c>
      <c r="T71" s="121">
        <f t="shared" si="28"/>
        <v>650000</v>
      </c>
      <c r="U71" s="121">
        <f t="shared" si="28"/>
        <v>780000</v>
      </c>
      <c r="V71" s="122">
        <f>E71</f>
        <v>6500000</v>
      </c>
      <c r="W71" s="122">
        <f>G71</f>
        <v>7800000</v>
      </c>
      <c r="X71" s="177">
        <v>0</v>
      </c>
      <c r="Y71" s="177">
        <v>0</v>
      </c>
      <c r="Z71" s="177">
        <v>0</v>
      </c>
      <c r="AA71" s="177">
        <v>0</v>
      </c>
      <c r="AB71" s="123">
        <f>AC71/10</f>
        <v>780000</v>
      </c>
      <c r="AC71" s="123">
        <f>W71</f>
        <v>7800000</v>
      </c>
      <c r="AD71" s="177">
        <v>0</v>
      </c>
      <c r="AE71" s="177">
        <v>0</v>
      </c>
      <c r="AF71" s="70" t="s">
        <v>330</v>
      </c>
      <c r="AG71" s="90" t="s">
        <v>160</v>
      </c>
      <c r="AQ71" s="400"/>
    </row>
    <row r="72" spans="1:43" s="40" customFormat="1" ht="33" customHeight="1" hidden="1" thickBot="1">
      <c r="A72" s="39"/>
      <c r="B72" s="406" t="s">
        <v>344</v>
      </c>
      <c r="C72" s="407"/>
      <c r="D72" s="407">
        <f>SUM(D27:D70)</f>
        <v>44010000</v>
      </c>
      <c r="E72" s="408">
        <f>E27+E28+E29+E30+E31+E32+E33+E34+E35+E36+E37+E38+E39+E40+E41+E42+E43+E44+E45+E46+E47+E48+E49+E50+E51+E52+E53+E54+E55+E56+E57+E58+E59+E60+E61+E62+E63+E64+E65+E66+E67+E68+E69+E70+E71</f>
        <v>446600000</v>
      </c>
      <c r="F72" s="407">
        <f>SUM(F27:F70)</f>
        <v>52812000</v>
      </c>
      <c r="G72" s="407">
        <f>SUM(G27:G70)</f>
        <v>528120000.00000006</v>
      </c>
      <c r="H72" s="409"/>
      <c r="I72" s="410"/>
      <c r="J72" s="411"/>
      <c r="K72" s="412"/>
      <c r="L72" s="412"/>
      <c r="M72" s="412"/>
      <c r="N72" s="407"/>
      <c r="O72" s="407"/>
      <c r="P72" s="407"/>
      <c r="Q72" s="407"/>
      <c r="R72" s="407"/>
      <c r="S72" s="407"/>
      <c r="T72" s="407">
        <f aca="true" t="shared" si="29" ref="T72:AE72">SUM(T27:T63)</f>
        <v>34244100.2</v>
      </c>
      <c r="U72" s="407">
        <f t="shared" si="29"/>
        <v>41092920.24</v>
      </c>
      <c r="V72" s="407">
        <f t="shared" si="29"/>
        <v>342441002</v>
      </c>
      <c r="W72" s="407">
        <f t="shared" si="29"/>
        <v>410929202.40000004</v>
      </c>
      <c r="X72" s="407">
        <f t="shared" si="29"/>
        <v>0</v>
      </c>
      <c r="Y72" s="407">
        <f t="shared" si="29"/>
        <v>0</v>
      </c>
      <c r="Z72" s="407">
        <f t="shared" si="29"/>
        <v>0</v>
      </c>
      <c r="AA72" s="407">
        <f t="shared" si="29"/>
        <v>0</v>
      </c>
      <c r="AB72" s="407">
        <f t="shared" si="29"/>
        <v>41092920.24</v>
      </c>
      <c r="AC72" s="407">
        <f t="shared" si="29"/>
        <v>410929202.40000004</v>
      </c>
      <c r="AD72" s="407">
        <f t="shared" si="29"/>
        <v>0</v>
      </c>
      <c r="AE72" s="407">
        <f t="shared" si="29"/>
        <v>0</v>
      </c>
      <c r="AF72" s="407"/>
      <c r="AG72" s="413"/>
      <c r="AQ72" s="8"/>
    </row>
    <row r="73" spans="1:43" s="40" customFormat="1" ht="56.25" customHeight="1" hidden="1" thickBot="1">
      <c r="A73" s="39"/>
      <c r="B73" s="414" t="s">
        <v>362</v>
      </c>
      <c r="C73" s="415"/>
      <c r="D73" s="416"/>
      <c r="E73" s="417"/>
      <c r="F73" s="416"/>
      <c r="G73" s="417"/>
      <c r="H73" s="418"/>
      <c r="I73" s="419"/>
      <c r="J73" s="420"/>
      <c r="K73" s="421"/>
      <c r="L73" s="421"/>
      <c r="M73" s="422"/>
      <c r="N73" s="415"/>
      <c r="O73" s="423"/>
      <c r="P73" s="415"/>
      <c r="Q73" s="415"/>
      <c r="R73" s="415"/>
      <c r="S73" s="424"/>
      <c r="T73" s="425"/>
      <c r="U73" s="425"/>
      <c r="V73" s="425"/>
      <c r="W73" s="425"/>
      <c r="X73" s="425"/>
      <c r="Y73" s="425"/>
      <c r="Z73" s="425"/>
      <c r="AA73" s="425"/>
      <c r="AB73" s="426"/>
      <c r="AC73" s="426"/>
      <c r="AD73" s="426"/>
      <c r="AE73" s="426"/>
      <c r="AF73" s="415"/>
      <c r="AG73" s="427"/>
      <c r="AQ73" s="8"/>
    </row>
    <row r="74" spans="1:33" s="41" customFormat="1" ht="48.75" customHeight="1" hidden="1">
      <c r="A74" s="37"/>
      <c r="B74" s="428" t="s">
        <v>428</v>
      </c>
      <c r="C74" s="142" t="s">
        <v>189</v>
      </c>
      <c r="D74" s="143">
        <f aca="true" t="shared" si="30" ref="D74:D79">E74/10</f>
        <v>650000</v>
      </c>
      <c r="E74" s="143">
        <v>6500000</v>
      </c>
      <c r="F74" s="429">
        <f aca="true" t="shared" si="31" ref="F74:F79">G74/10</f>
        <v>780000</v>
      </c>
      <c r="G74" s="143">
        <f aca="true" t="shared" si="32" ref="G74:G79">E74*1.2</f>
        <v>7800000</v>
      </c>
      <c r="H74" s="145" t="s">
        <v>171</v>
      </c>
      <c r="I74" s="145" t="s">
        <v>48</v>
      </c>
      <c r="J74" s="145" t="s">
        <v>20</v>
      </c>
      <c r="K74" s="145" t="s">
        <v>44</v>
      </c>
      <c r="L74" s="145"/>
      <c r="M74" s="145" t="s">
        <v>171</v>
      </c>
      <c r="N74" s="142">
        <v>2019</v>
      </c>
      <c r="O74" s="164" t="s">
        <v>162</v>
      </c>
      <c r="P74" s="142">
        <v>2019</v>
      </c>
      <c r="Q74" s="142" t="s">
        <v>68</v>
      </c>
      <c r="R74" s="142"/>
      <c r="S74" s="430" t="s">
        <v>250</v>
      </c>
      <c r="T74" s="148">
        <f aca="true" t="shared" si="33" ref="T74:U79">V74/10</f>
        <v>650000</v>
      </c>
      <c r="U74" s="148">
        <f t="shared" si="33"/>
        <v>780000</v>
      </c>
      <c r="V74" s="148">
        <f aca="true" t="shared" si="34" ref="V74:V79">E74</f>
        <v>6500000</v>
      </c>
      <c r="W74" s="148">
        <f aca="true" t="shared" si="35" ref="W74:W79">G74</f>
        <v>7800000</v>
      </c>
      <c r="X74" s="177">
        <v>0</v>
      </c>
      <c r="Y74" s="177">
        <v>0</v>
      </c>
      <c r="Z74" s="177">
        <v>0</v>
      </c>
      <c r="AA74" s="177">
        <v>0</v>
      </c>
      <c r="AB74" s="431">
        <f aca="true" t="shared" si="36" ref="AB74:AB79">AC74/10</f>
        <v>780000</v>
      </c>
      <c r="AC74" s="431">
        <f aca="true" t="shared" si="37" ref="AC74:AC79">W74</f>
        <v>7800000</v>
      </c>
      <c r="AD74" s="177">
        <v>0</v>
      </c>
      <c r="AE74" s="177">
        <v>0</v>
      </c>
      <c r="AF74" s="142" t="s">
        <v>330</v>
      </c>
      <c r="AG74" s="168" t="s">
        <v>160</v>
      </c>
    </row>
    <row r="75" spans="1:43" s="40" customFormat="1" ht="60" customHeight="1" hidden="1">
      <c r="A75" s="39"/>
      <c r="B75" s="398" t="s">
        <v>429</v>
      </c>
      <c r="C75" s="70" t="s">
        <v>190</v>
      </c>
      <c r="D75" s="71">
        <f t="shared" si="30"/>
        <v>300000</v>
      </c>
      <c r="E75" s="71">
        <v>3000000</v>
      </c>
      <c r="F75" s="404">
        <f t="shared" si="31"/>
        <v>360000</v>
      </c>
      <c r="G75" s="71">
        <f t="shared" si="32"/>
        <v>3600000</v>
      </c>
      <c r="H75" s="145" t="s">
        <v>171</v>
      </c>
      <c r="I75" s="74" t="s">
        <v>48</v>
      </c>
      <c r="J75" s="74" t="s">
        <v>20</v>
      </c>
      <c r="K75" s="74" t="s">
        <v>44</v>
      </c>
      <c r="L75" s="74"/>
      <c r="M75" s="145" t="s">
        <v>171</v>
      </c>
      <c r="N75" s="70">
        <v>2019</v>
      </c>
      <c r="O75" s="73" t="s">
        <v>162</v>
      </c>
      <c r="P75" s="70">
        <v>2019</v>
      </c>
      <c r="Q75" s="70" t="s">
        <v>68</v>
      </c>
      <c r="R75" s="70"/>
      <c r="S75" s="402" t="s">
        <v>250</v>
      </c>
      <c r="T75" s="120">
        <f t="shared" si="33"/>
        <v>300000</v>
      </c>
      <c r="U75" s="120">
        <f t="shared" si="33"/>
        <v>360000</v>
      </c>
      <c r="V75" s="120">
        <f t="shared" si="34"/>
        <v>3000000</v>
      </c>
      <c r="W75" s="120">
        <f t="shared" si="35"/>
        <v>3600000</v>
      </c>
      <c r="X75" s="177">
        <v>0</v>
      </c>
      <c r="Y75" s="177">
        <v>0</v>
      </c>
      <c r="Z75" s="177">
        <v>0</v>
      </c>
      <c r="AA75" s="177">
        <v>0</v>
      </c>
      <c r="AB75" s="405">
        <f t="shared" si="36"/>
        <v>360000</v>
      </c>
      <c r="AC75" s="405">
        <f t="shared" si="37"/>
        <v>3600000</v>
      </c>
      <c r="AD75" s="177">
        <v>0</v>
      </c>
      <c r="AE75" s="177">
        <v>0</v>
      </c>
      <c r="AF75" s="70" t="s">
        <v>330</v>
      </c>
      <c r="AG75" s="90" t="s">
        <v>160</v>
      </c>
      <c r="AQ75" s="8"/>
    </row>
    <row r="76" spans="1:43" s="8" customFormat="1" ht="45.75" customHeight="1" hidden="1" outlineLevel="1">
      <c r="A76" s="28"/>
      <c r="B76" s="398" t="s">
        <v>363</v>
      </c>
      <c r="C76" s="70" t="s">
        <v>191</v>
      </c>
      <c r="D76" s="71">
        <f t="shared" si="30"/>
        <v>360000</v>
      </c>
      <c r="E76" s="71">
        <v>3600000</v>
      </c>
      <c r="F76" s="404">
        <f t="shared" si="31"/>
        <v>432000</v>
      </c>
      <c r="G76" s="71">
        <f t="shared" si="32"/>
        <v>4320000</v>
      </c>
      <c r="H76" s="145" t="s">
        <v>171</v>
      </c>
      <c r="I76" s="74" t="s">
        <v>48</v>
      </c>
      <c r="J76" s="74" t="s">
        <v>20</v>
      </c>
      <c r="K76" s="74" t="s">
        <v>44</v>
      </c>
      <c r="L76" s="74"/>
      <c r="M76" s="145" t="s">
        <v>171</v>
      </c>
      <c r="N76" s="70">
        <v>2019</v>
      </c>
      <c r="O76" s="73" t="s">
        <v>162</v>
      </c>
      <c r="P76" s="70">
        <v>2019</v>
      </c>
      <c r="Q76" s="70" t="s">
        <v>101</v>
      </c>
      <c r="R76" s="70"/>
      <c r="S76" s="402" t="s">
        <v>250</v>
      </c>
      <c r="T76" s="120">
        <f t="shared" si="33"/>
        <v>360000</v>
      </c>
      <c r="U76" s="120">
        <f t="shared" si="33"/>
        <v>432000</v>
      </c>
      <c r="V76" s="120">
        <f t="shared" si="34"/>
        <v>3600000</v>
      </c>
      <c r="W76" s="120">
        <f t="shared" si="35"/>
        <v>4320000</v>
      </c>
      <c r="X76" s="177">
        <v>0</v>
      </c>
      <c r="Y76" s="177">
        <v>0</v>
      </c>
      <c r="Z76" s="177">
        <v>0</v>
      </c>
      <c r="AA76" s="177">
        <v>0</v>
      </c>
      <c r="AB76" s="405">
        <f t="shared" si="36"/>
        <v>432000</v>
      </c>
      <c r="AC76" s="405">
        <f t="shared" si="37"/>
        <v>4320000</v>
      </c>
      <c r="AD76" s="177">
        <v>0</v>
      </c>
      <c r="AE76" s="177">
        <v>0</v>
      </c>
      <c r="AF76" s="70" t="s">
        <v>330</v>
      </c>
      <c r="AG76" s="90" t="s">
        <v>160</v>
      </c>
      <c r="AQ76" s="40"/>
    </row>
    <row r="77" spans="1:33" s="8" customFormat="1" ht="63" customHeight="1" hidden="1" outlineLevel="1">
      <c r="A77" s="28"/>
      <c r="B77" s="235" t="s">
        <v>364</v>
      </c>
      <c r="C77" s="70" t="s">
        <v>192</v>
      </c>
      <c r="D77" s="71">
        <f t="shared" si="30"/>
        <v>300000</v>
      </c>
      <c r="E77" s="71">
        <v>3000000</v>
      </c>
      <c r="F77" s="404">
        <f t="shared" si="31"/>
        <v>360000</v>
      </c>
      <c r="G77" s="71">
        <f t="shared" si="32"/>
        <v>3600000</v>
      </c>
      <c r="H77" s="145" t="s">
        <v>171</v>
      </c>
      <c r="I77" s="74" t="s">
        <v>48</v>
      </c>
      <c r="J77" s="74" t="s">
        <v>20</v>
      </c>
      <c r="K77" s="74" t="s">
        <v>44</v>
      </c>
      <c r="L77" s="74"/>
      <c r="M77" s="145" t="s">
        <v>171</v>
      </c>
      <c r="N77" s="70">
        <v>2019</v>
      </c>
      <c r="O77" s="73" t="s">
        <v>162</v>
      </c>
      <c r="P77" s="70">
        <v>2019</v>
      </c>
      <c r="Q77" s="70" t="s">
        <v>142</v>
      </c>
      <c r="R77" s="70"/>
      <c r="S77" s="402" t="s">
        <v>250</v>
      </c>
      <c r="T77" s="120">
        <f t="shared" si="33"/>
        <v>300000</v>
      </c>
      <c r="U77" s="120">
        <f t="shared" si="33"/>
        <v>360000</v>
      </c>
      <c r="V77" s="120">
        <f t="shared" si="34"/>
        <v>3000000</v>
      </c>
      <c r="W77" s="120">
        <f t="shared" si="35"/>
        <v>3600000</v>
      </c>
      <c r="X77" s="177">
        <v>0</v>
      </c>
      <c r="Y77" s="177">
        <v>0</v>
      </c>
      <c r="Z77" s="177">
        <v>0</v>
      </c>
      <c r="AA77" s="177">
        <v>0</v>
      </c>
      <c r="AB77" s="405">
        <f t="shared" si="36"/>
        <v>360000</v>
      </c>
      <c r="AC77" s="405">
        <f t="shared" si="37"/>
        <v>3600000</v>
      </c>
      <c r="AD77" s="177">
        <v>0</v>
      </c>
      <c r="AE77" s="177">
        <v>0</v>
      </c>
      <c r="AF77" s="70" t="s">
        <v>330</v>
      </c>
      <c r="AG77" s="90" t="s">
        <v>160</v>
      </c>
    </row>
    <row r="78" spans="1:33" s="8" customFormat="1" ht="57" customHeight="1" hidden="1" outlineLevel="1">
      <c r="A78" s="28"/>
      <c r="B78" s="398" t="s">
        <v>430</v>
      </c>
      <c r="C78" s="70" t="s">
        <v>193</v>
      </c>
      <c r="D78" s="71">
        <f t="shared" si="30"/>
        <v>470000</v>
      </c>
      <c r="E78" s="71">
        <v>4700000</v>
      </c>
      <c r="F78" s="404">
        <f t="shared" si="31"/>
        <v>564000</v>
      </c>
      <c r="G78" s="71">
        <f t="shared" si="32"/>
        <v>5640000</v>
      </c>
      <c r="H78" s="145" t="s">
        <v>171</v>
      </c>
      <c r="I78" s="74" t="s">
        <v>48</v>
      </c>
      <c r="J78" s="74" t="s">
        <v>20</v>
      </c>
      <c r="K78" s="74" t="s">
        <v>44</v>
      </c>
      <c r="L78" s="74"/>
      <c r="M78" s="145" t="s">
        <v>171</v>
      </c>
      <c r="N78" s="70">
        <v>2019</v>
      </c>
      <c r="O78" s="73" t="s">
        <v>162</v>
      </c>
      <c r="P78" s="70">
        <v>2019</v>
      </c>
      <c r="Q78" s="70" t="s">
        <v>101</v>
      </c>
      <c r="R78" s="70"/>
      <c r="S78" s="402" t="s">
        <v>250</v>
      </c>
      <c r="T78" s="120">
        <f t="shared" si="33"/>
        <v>470000</v>
      </c>
      <c r="U78" s="120">
        <f t="shared" si="33"/>
        <v>564000</v>
      </c>
      <c r="V78" s="120">
        <f t="shared" si="34"/>
        <v>4700000</v>
      </c>
      <c r="W78" s="120">
        <f t="shared" si="35"/>
        <v>5640000</v>
      </c>
      <c r="X78" s="177">
        <v>0</v>
      </c>
      <c r="Y78" s="177">
        <v>0</v>
      </c>
      <c r="Z78" s="177">
        <v>0</v>
      </c>
      <c r="AA78" s="177">
        <v>0</v>
      </c>
      <c r="AB78" s="405">
        <f t="shared" si="36"/>
        <v>564000</v>
      </c>
      <c r="AC78" s="405">
        <f t="shared" si="37"/>
        <v>5640000</v>
      </c>
      <c r="AD78" s="177">
        <v>0</v>
      </c>
      <c r="AE78" s="177">
        <v>0</v>
      </c>
      <c r="AF78" s="70" t="s">
        <v>330</v>
      </c>
      <c r="AG78" s="90" t="s">
        <v>160</v>
      </c>
    </row>
    <row r="79" spans="1:33" s="8" customFormat="1" ht="36" customHeight="1" outlineLevel="1">
      <c r="A79" s="28"/>
      <c r="B79" s="398" t="s">
        <v>365</v>
      </c>
      <c r="C79" s="70" t="s">
        <v>216</v>
      </c>
      <c r="D79" s="71">
        <f t="shared" si="30"/>
        <v>900000</v>
      </c>
      <c r="E79" s="71">
        <v>9000000</v>
      </c>
      <c r="F79" s="404">
        <f t="shared" si="31"/>
        <v>1080000</v>
      </c>
      <c r="G79" s="71">
        <f t="shared" si="32"/>
        <v>10800000</v>
      </c>
      <c r="H79" s="74" t="s">
        <v>245</v>
      </c>
      <c r="I79" s="74" t="s">
        <v>47</v>
      </c>
      <c r="J79" s="74" t="s">
        <v>20</v>
      </c>
      <c r="K79" s="74" t="s">
        <v>44</v>
      </c>
      <c r="L79" s="74"/>
      <c r="M79" s="104">
        <v>43503</v>
      </c>
      <c r="N79" s="70">
        <v>2019</v>
      </c>
      <c r="O79" s="73" t="s">
        <v>246</v>
      </c>
      <c r="P79" s="70">
        <v>2019</v>
      </c>
      <c r="Q79" s="432" t="s">
        <v>109</v>
      </c>
      <c r="R79" s="70"/>
      <c r="S79" s="402" t="s">
        <v>250</v>
      </c>
      <c r="T79" s="120">
        <f t="shared" si="33"/>
        <v>900000</v>
      </c>
      <c r="U79" s="120">
        <f t="shared" si="33"/>
        <v>1080000</v>
      </c>
      <c r="V79" s="120">
        <f t="shared" si="34"/>
        <v>9000000</v>
      </c>
      <c r="W79" s="120">
        <f t="shared" si="35"/>
        <v>10800000</v>
      </c>
      <c r="X79" s="177">
        <v>0</v>
      </c>
      <c r="Y79" s="177">
        <v>0</v>
      </c>
      <c r="Z79" s="177">
        <v>0</v>
      </c>
      <c r="AA79" s="177">
        <v>0</v>
      </c>
      <c r="AB79" s="405">
        <f t="shared" si="36"/>
        <v>1080000</v>
      </c>
      <c r="AC79" s="405">
        <f t="shared" si="37"/>
        <v>10800000</v>
      </c>
      <c r="AD79" s="177">
        <v>0</v>
      </c>
      <c r="AE79" s="177">
        <v>0</v>
      </c>
      <c r="AF79" s="70" t="s">
        <v>330</v>
      </c>
      <c r="AG79" s="90" t="s">
        <v>160</v>
      </c>
    </row>
    <row r="80" spans="1:33" s="8" customFormat="1" ht="27" customHeight="1" hidden="1" outlineLevel="1" thickBot="1">
      <c r="A80" s="28"/>
      <c r="B80" s="388" t="s">
        <v>344</v>
      </c>
      <c r="C80" s="442"/>
      <c r="D80" s="389">
        <f>SUM(D74:D79)</f>
        <v>2980000</v>
      </c>
      <c r="E80" s="389">
        <f>SUM(E74:E79)</f>
        <v>29800000</v>
      </c>
      <c r="F80" s="389">
        <f>SUM(F74:F79)</f>
        <v>3576000</v>
      </c>
      <c r="G80" s="389">
        <f>SUM(G74:G79)</f>
        <v>35760000</v>
      </c>
      <c r="H80" s="251"/>
      <c r="I80" s="390"/>
      <c r="J80" s="251"/>
      <c r="K80" s="251"/>
      <c r="L80" s="251"/>
      <c r="M80" s="251"/>
      <c r="N80" s="151"/>
      <c r="O80" s="151"/>
      <c r="P80" s="151"/>
      <c r="Q80" s="151"/>
      <c r="R80" s="151"/>
      <c r="S80" s="151"/>
      <c r="T80" s="151">
        <f aca="true" t="shared" si="38" ref="T80:AE80">SUM(T74:T79)</f>
        <v>2980000</v>
      </c>
      <c r="U80" s="151">
        <f t="shared" si="38"/>
        <v>3576000</v>
      </c>
      <c r="V80" s="151">
        <f t="shared" si="38"/>
        <v>29800000</v>
      </c>
      <c r="W80" s="151">
        <f t="shared" si="38"/>
        <v>35760000</v>
      </c>
      <c r="X80" s="151">
        <f t="shared" si="38"/>
        <v>0</v>
      </c>
      <c r="Y80" s="151">
        <f t="shared" si="38"/>
        <v>0</v>
      </c>
      <c r="Z80" s="151">
        <f t="shared" si="38"/>
        <v>0</v>
      </c>
      <c r="AA80" s="151">
        <f t="shared" si="38"/>
        <v>0</v>
      </c>
      <c r="AB80" s="151">
        <f t="shared" si="38"/>
        <v>3576000</v>
      </c>
      <c r="AC80" s="151">
        <f t="shared" si="38"/>
        <v>35760000</v>
      </c>
      <c r="AD80" s="151">
        <f t="shared" si="38"/>
        <v>0</v>
      </c>
      <c r="AE80" s="151">
        <f t="shared" si="38"/>
        <v>0</v>
      </c>
      <c r="AF80" s="151"/>
      <c r="AG80" s="170"/>
    </row>
    <row r="81" spans="1:33" s="8" customFormat="1" ht="45" customHeight="1" hidden="1" outlineLevel="1" thickBot="1">
      <c r="A81" s="28" t="s">
        <v>107</v>
      </c>
      <c r="B81" s="391" t="s">
        <v>345</v>
      </c>
      <c r="C81" s="443"/>
      <c r="D81" s="392"/>
      <c r="E81" s="393"/>
      <c r="F81" s="393"/>
      <c r="G81" s="393"/>
      <c r="H81" s="252"/>
      <c r="I81" s="252"/>
      <c r="J81" s="394"/>
      <c r="K81" s="394"/>
      <c r="L81" s="394"/>
      <c r="M81" s="252"/>
      <c r="N81" s="154"/>
      <c r="O81" s="159"/>
      <c r="P81" s="154"/>
      <c r="Q81" s="154"/>
      <c r="R81" s="154"/>
      <c r="S81" s="160"/>
      <c r="T81" s="161"/>
      <c r="U81" s="161"/>
      <c r="V81" s="161"/>
      <c r="W81" s="161"/>
      <c r="X81" s="161"/>
      <c r="Y81" s="161"/>
      <c r="Z81" s="161"/>
      <c r="AA81" s="161"/>
      <c r="AB81" s="162"/>
      <c r="AC81" s="162"/>
      <c r="AD81" s="162"/>
      <c r="AE81" s="162"/>
      <c r="AF81" s="154"/>
      <c r="AG81" s="163"/>
    </row>
    <row r="82" spans="1:33" s="8" customFormat="1" ht="58.5" customHeight="1" outlineLevel="1">
      <c r="A82" s="28"/>
      <c r="B82" s="428" t="s">
        <v>431</v>
      </c>
      <c r="C82" s="142" t="s">
        <v>128</v>
      </c>
      <c r="D82" s="143">
        <f>E82/10</f>
        <v>2000000</v>
      </c>
      <c r="E82" s="144">
        <v>20000000</v>
      </c>
      <c r="F82" s="144">
        <f>G82/10</f>
        <v>2400000</v>
      </c>
      <c r="G82" s="144">
        <f>E82*1.2</f>
        <v>24000000</v>
      </c>
      <c r="H82" s="433" t="s">
        <v>244</v>
      </c>
      <c r="I82" s="145" t="s">
        <v>47</v>
      </c>
      <c r="J82" s="145" t="s">
        <v>20</v>
      </c>
      <c r="K82" s="145" t="s">
        <v>44</v>
      </c>
      <c r="L82" s="145" t="s">
        <v>27</v>
      </c>
      <c r="M82" s="434">
        <v>43588</v>
      </c>
      <c r="N82" s="142">
        <v>2019</v>
      </c>
      <c r="O82" s="164" t="s">
        <v>162</v>
      </c>
      <c r="P82" s="142">
        <v>2019</v>
      </c>
      <c r="Q82" s="142" t="s">
        <v>90</v>
      </c>
      <c r="R82" s="142"/>
      <c r="S82" s="430" t="s">
        <v>251</v>
      </c>
      <c r="T82" s="148">
        <f>V82/10</f>
        <v>2000000</v>
      </c>
      <c r="U82" s="148">
        <f>W82/10</f>
        <v>2400000</v>
      </c>
      <c r="V82" s="149">
        <f>E82</f>
        <v>20000000</v>
      </c>
      <c r="W82" s="149">
        <f>V82*1.2</f>
        <v>24000000</v>
      </c>
      <c r="X82" s="177">
        <v>0</v>
      </c>
      <c r="Y82" s="177">
        <v>0</v>
      </c>
      <c r="Z82" s="177">
        <v>0</v>
      </c>
      <c r="AA82" s="177">
        <v>0</v>
      </c>
      <c r="AB82" s="150">
        <f>AC82/10</f>
        <v>2400000</v>
      </c>
      <c r="AC82" s="150">
        <f>W82</f>
        <v>24000000</v>
      </c>
      <c r="AD82" s="177">
        <v>0</v>
      </c>
      <c r="AE82" s="177">
        <v>0</v>
      </c>
      <c r="AF82" s="142" t="s">
        <v>330</v>
      </c>
      <c r="AG82" s="168" t="s">
        <v>160</v>
      </c>
    </row>
    <row r="83" spans="1:43" s="38" customFormat="1" ht="51" customHeight="1" hidden="1" thickBot="1">
      <c r="A83" s="37"/>
      <c r="B83" s="200" t="s">
        <v>344</v>
      </c>
      <c r="C83" s="407"/>
      <c r="D83" s="151">
        <f>SUM(D82:D82)</f>
        <v>2000000</v>
      </c>
      <c r="E83" s="151">
        <f>SUM(E82:E82)</f>
        <v>20000000</v>
      </c>
      <c r="F83" s="151">
        <f>SUM(F82:F82)</f>
        <v>2400000</v>
      </c>
      <c r="G83" s="151">
        <f>SUM(G82:G82)</f>
        <v>24000000</v>
      </c>
      <c r="H83" s="251"/>
      <c r="I83" s="344"/>
      <c r="J83" s="152"/>
      <c r="K83" s="152"/>
      <c r="L83" s="152"/>
      <c r="M83" s="152"/>
      <c r="N83" s="151"/>
      <c r="O83" s="151"/>
      <c r="P83" s="151"/>
      <c r="Q83" s="151"/>
      <c r="R83" s="151"/>
      <c r="S83" s="151">
        <f>SUM(E85:E88)</f>
        <v>12010000</v>
      </c>
      <c r="T83" s="151">
        <f aca="true" t="shared" si="39" ref="T83:AE83">SUM(T82:T82)</f>
        <v>2000000</v>
      </c>
      <c r="U83" s="151">
        <f t="shared" si="39"/>
        <v>2400000</v>
      </c>
      <c r="V83" s="151">
        <f t="shared" si="39"/>
        <v>20000000</v>
      </c>
      <c r="W83" s="151">
        <f t="shared" si="39"/>
        <v>24000000</v>
      </c>
      <c r="X83" s="151">
        <f t="shared" si="39"/>
        <v>0</v>
      </c>
      <c r="Y83" s="151">
        <f t="shared" si="39"/>
        <v>0</v>
      </c>
      <c r="Z83" s="151">
        <f t="shared" si="39"/>
        <v>0</v>
      </c>
      <c r="AA83" s="151">
        <f t="shared" si="39"/>
        <v>0</v>
      </c>
      <c r="AB83" s="151">
        <f t="shared" si="39"/>
        <v>2400000</v>
      </c>
      <c r="AC83" s="151">
        <f t="shared" si="39"/>
        <v>24000000</v>
      </c>
      <c r="AD83" s="151">
        <f t="shared" si="39"/>
        <v>0</v>
      </c>
      <c r="AE83" s="151">
        <f t="shared" si="39"/>
        <v>0</v>
      </c>
      <c r="AF83" s="151"/>
      <c r="AG83" s="170"/>
      <c r="AQ83" s="41"/>
    </row>
    <row r="84" spans="1:43" s="32" customFormat="1" ht="45" customHeight="1" hidden="1" thickBot="1">
      <c r="A84" s="31"/>
      <c r="B84" s="336" t="s">
        <v>366</v>
      </c>
      <c r="C84" s="415"/>
      <c r="D84" s="155"/>
      <c r="E84" s="156"/>
      <c r="F84" s="156"/>
      <c r="G84" s="156"/>
      <c r="H84" s="252"/>
      <c r="I84" s="345"/>
      <c r="J84" s="158"/>
      <c r="K84" s="158"/>
      <c r="L84" s="158"/>
      <c r="M84" s="157"/>
      <c r="N84" s="154"/>
      <c r="O84" s="159"/>
      <c r="P84" s="154"/>
      <c r="Q84" s="154"/>
      <c r="R84" s="154"/>
      <c r="S84" s="160"/>
      <c r="T84" s="161"/>
      <c r="U84" s="161"/>
      <c r="V84" s="161"/>
      <c r="W84" s="161"/>
      <c r="X84" s="161"/>
      <c r="Y84" s="161"/>
      <c r="Z84" s="161"/>
      <c r="AA84" s="161"/>
      <c r="AB84" s="162"/>
      <c r="AC84" s="162"/>
      <c r="AD84" s="162"/>
      <c r="AE84" s="162"/>
      <c r="AF84" s="154"/>
      <c r="AG84" s="163"/>
      <c r="AQ84" s="5"/>
    </row>
    <row r="85" spans="1:43" s="8" customFormat="1" ht="50.25" customHeight="1" hidden="1" outlineLevel="1">
      <c r="A85" s="28"/>
      <c r="B85" s="212" t="s">
        <v>367</v>
      </c>
      <c r="C85" s="142" t="s">
        <v>217</v>
      </c>
      <c r="D85" s="143">
        <f aca="true" t="shared" si="40" ref="D85:D106">E85/10</f>
        <v>260000</v>
      </c>
      <c r="E85" s="144">
        <v>2600000</v>
      </c>
      <c r="F85" s="144">
        <f aca="true" t="shared" si="41" ref="F85:F102">G85/10</f>
        <v>312000</v>
      </c>
      <c r="G85" s="144">
        <f>E85*1.2</f>
        <v>3120000</v>
      </c>
      <c r="H85" s="145" t="s">
        <v>163</v>
      </c>
      <c r="I85" s="276" t="s">
        <v>48</v>
      </c>
      <c r="J85" s="145" t="s">
        <v>20</v>
      </c>
      <c r="K85" s="145" t="s">
        <v>44</v>
      </c>
      <c r="L85" s="145"/>
      <c r="M85" s="145" t="s">
        <v>163</v>
      </c>
      <c r="N85" s="142">
        <v>2019</v>
      </c>
      <c r="O85" s="164" t="s">
        <v>162</v>
      </c>
      <c r="P85" s="142">
        <v>2019</v>
      </c>
      <c r="Q85" s="142" t="s">
        <v>50</v>
      </c>
      <c r="R85" s="142"/>
      <c r="S85" s="216" t="s">
        <v>252</v>
      </c>
      <c r="T85" s="148">
        <f aca="true" t="shared" si="42" ref="T85:U102">V85/10</f>
        <v>260000</v>
      </c>
      <c r="U85" s="148">
        <f t="shared" si="42"/>
        <v>312000</v>
      </c>
      <c r="V85" s="149">
        <f aca="true" t="shared" si="43" ref="V85:V106">E85</f>
        <v>2600000</v>
      </c>
      <c r="W85" s="149">
        <f aca="true" t="shared" si="44" ref="W85:W106">G85</f>
        <v>3120000</v>
      </c>
      <c r="X85" s="177">
        <v>0</v>
      </c>
      <c r="Y85" s="177">
        <v>0</v>
      </c>
      <c r="Z85" s="177">
        <v>0</v>
      </c>
      <c r="AA85" s="177">
        <v>0</v>
      </c>
      <c r="AB85" s="150">
        <f aca="true" t="shared" si="45" ref="AB85:AB102">AC85/10</f>
        <v>312000</v>
      </c>
      <c r="AC85" s="150">
        <f aca="true" t="shared" si="46" ref="AC85:AC106">W85</f>
        <v>3120000</v>
      </c>
      <c r="AD85" s="177">
        <v>0</v>
      </c>
      <c r="AE85" s="177">
        <v>0</v>
      </c>
      <c r="AF85" s="142" t="s">
        <v>330</v>
      </c>
      <c r="AG85" s="168" t="s">
        <v>160</v>
      </c>
      <c r="AQ85" s="40"/>
    </row>
    <row r="86" spans="1:43" s="8" customFormat="1" ht="45" customHeight="1" hidden="1" outlineLevel="1">
      <c r="A86" s="28"/>
      <c r="B86" s="214" t="s">
        <v>368</v>
      </c>
      <c r="C86" s="70" t="s">
        <v>218</v>
      </c>
      <c r="D86" s="143">
        <f>E86/10</f>
        <v>140000</v>
      </c>
      <c r="E86" s="144">
        <v>1400000</v>
      </c>
      <c r="F86" s="72">
        <f t="shared" si="41"/>
        <v>168000</v>
      </c>
      <c r="G86" s="72">
        <f>E86*1.2</f>
        <v>1680000</v>
      </c>
      <c r="H86" s="74" t="s">
        <v>163</v>
      </c>
      <c r="I86" s="204" t="s">
        <v>48</v>
      </c>
      <c r="J86" s="74" t="s">
        <v>20</v>
      </c>
      <c r="K86" s="74" t="s">
        <v>44</v>
      </c>
      <c r="L86" s="74"/>
      <c r="M86" s="74" t="s">
        <v>163</v>
      </c>
      <c r="N86" s="70">
        <v>2019</v>
      </c>
      <c r="O86" s="73" t="s">
        <v>162</v>
      </c>
      <c r="P86" s="70">
        <v>2019</v>
      </c>
      <c r="Q86" s="70" t="s">
        <v>91</v>
      </c>
      <c r="R86" s="70"/>
      <c r="S86" s="217" t="s">
        <v>252</v>
      </c>
      <c r="T86" s="120">
        <f t="shared" si="42"/>
        <v>140000</v>
      </c>
      <c r="U86" s="120">
        <f t="shared" si="42"/>
        <v>168000</v>
      </c>
      <c r="V86" s="77">
        <f t="shared" si="43"/>
        <v>1400000</v>
      </c>
      <c r="W86" s="77">
        <f t="shared" si="44"/>
        <v>1680000</v>
      </c>
      <c r="X86" s="177">
        <v>0</v>
      </c>
      <c r="Y86" s="177">
        <v>0</v>
      </c>
      <c r="Z86" s="177">
        <v>0</v>
      </c>
      <c r="AA86" s="177">
        <v>0</v>
      </c>
      <c r="AB86" s="78">
        <f t="shared" si="45"/>
        <v>168000</v>
      </c>
      <c r="AC86" s="78">
        <f t="shared" si="46"/>
        <v>1680000</v>
      </c>
      <c r="AD86" s="177">
        <v>0</v>
      </c>
      <c r="AE86" s="177">
        <v>0</v>
      </c>
      <c r="AF86" s="70" t="s">
        <v>330</v>
      </c>
      <c r="AG86" s="90" t="s">
        <v>160</v>
      </c>
      <c r="AQ86" s="40"/>
    </row>
    <row r="87" spans="1:43" s="42" customFormat="1" ht="46.5" customHeight="1" hidden="1">
      <c r="A87" s="34"/>
      <c r="B87" s="214" t="s">
        <v>369</v>
      </c>
      <c r="C87" s="70" t="s">
        <v>219</v>
      </c>
      <c r="D87" s="71">
        <f t="shared" si="40"/>
        <v>240000</v>
      </c>
      <c r="E87" s="72">
        <v>2400000</v>
      </c>
      <c r="F87" s="72">
        <f t="shared" si="41"/>
        <v>288000</v>
      </c>
      <c r="G87" s="72">
        <f aca="true" t="shared" si="47" ref="G87:G94">E87*1.2</f>
        <v>2880000</v>
      </c>
      <c r="H87" s="74" t="s">
        <v>163</v>
      </c>
      <c r="I87" s="204" t="s">
        <v>48</v>
      </c>
      <c r="J87" s="74" t="s">
        <v>20</v>
      </c>
      <c r="K87" s="74" t="s">
        <v>44</v>
      </c>
      <c r="L87" s="74"/>
      <c r="M87" s="74" t="s">
        <v>163</v>
      </c>
      <c r="N87" s="70">
        <v>2019</v>
      </c>
      <c r="O87" s="73" t="s">
        <v>162</v>
      </c>
      <c r="P87" s="70">
        <v>2019</v>
      </c>
      <c r="Q87" s="70" t="s">
        <v>91</v>
      </c>
      <c r="R87" s="70"/>
      <c r="S87" s="217" t="s">
        <v>252</v>
      </c>
      <c r="T87" s="120">
        <f t="shared" si="42"/>
        <v>240000</v>
      </c>
      <c r="U87" s="120">
        <f t="shared" si="42"/>
        <v>288000</v>
      </c>
      <c r="V87" s="77">
        <f t="shared" si="43"/>
        <v>2400000</v>
      </c>
      <c r="W87" s="77">
        <f t="shared" si="44"/>
        <v>2880000</v>
      </c>
      <c r="X87" s="177">
        <v>0</v>
      </c>
      <c r="Y87" s="177">
        <v>0</v>
      </c>
      <c r="Z87" s="177">
        <v>0</v>
      </c>
      <c r="AA87" s="177">
        <v>0</v>
      </c>
      <c r="AB87" s="78">
        <f t="shared" si="45"/>
        <v>288000</v>
      </c>
      <c r="AC87" s="78">
        <f t="shared" si="46"/>
        <v>2880000</v>
      </c>
      <c r="AD87" s="177">
        <v>0</v>
      </c>
      <c r="AE87" s="177">
        <v>0</v>
      </c>
      <c r="AF87" s="70" t="s">
        <v>330</v>
      </c>
      <c r="AG87" s="90" t="s">
        <v>160</v>
      </c>
      <c r="AQ87" s="38"/>
    </row>
    <row r="88" spans="1:43" s="32" customFormat="1" ht="47.25" hidden="1">
      <c r="A88" s="31"/>
      <c r="B88" s="214" t="s">
        <v>370</v>
      </c>
      <c r="C88" s="70" t="s">
        <v>220</v>
      </c>
      <c r="D88" s="71">
        <f>E88/10</f>
        <v>561000</v>
      </c>
      <c r="E88" s="72">
        <f>5600000+10000</f>
        <v>5610000</v>
      </c>
      <c r="F88" s="72">
        <f t="shared" si="41"/>
        <v>673200</v>
      </c>
      <c r="G88" s="72">
        <f t="shared" si="47"/>
        <v>6732000</v>
      </c>
      <c r="H88" s="74" t="s">
        <v>163</v>
      </c>
      <c r="I88" s="204" t="s">
        <v>43</v>
      </c>
      <c r="J88" s="74" t="s">
        <v>20</v>
      </c>
      <c r="K88" s="74" t="s">
        <v>44</v>
      </c>
      <c r="L88" s="74"/>
      <c r="M88" s="74" t="s">
        <v>163</v>
      </c>
      <c r="N88" s="70">
        <v>2019</v>
      </c>
      <c r="O88" s="73" t="s">
        <v>162</v>
      </c>
      <c r="P88" s="70">
        <v>2019</v>
      </c>
      <c r="Q88" s="201" t="s">
        <v>120</v>
      </c>
      <c r="R88" s="70"/>
      <c r="S88" s="217" t="s">
        <v>252</v>
      </c>
      <c r="T88" s="120">
        <f t="shared" si="42"/>
        <v>561000</v>
      </c>
      <c r="U88" s="120">
        <f t="shared" si="42"/>
        <v>673200</v>
      </c>
      <c r="V88" s="77">
        <f t="shared" si="43"/>
        <v>5610000</v>
      </c>
      <c r="W88" s="77">
        <f t="shared" si="44"/>
        <v>6732000</v>
      </c>
      <c r="X88" s="177">
        <v>0</v>
      </c>
      <c r="Y88" s="177">
        <v>0</v>
      </c>
      <c r="Z88" s="177">
        <v>0</v>
      </c>
      <c r="AA88" s="177">
        <v>0</v>
      </c>
      <c r="AB88" s="78">
        <f t="shared" si="45"/>
        <v>673200</v>
      </c>
      <c r="AC88" s="78">
        <f t="shared" si="46"/>
        <v>6732000</v>
      </c>
      <c r="AD88" s="177">
        <v>0</v>
      </c>
      <c r="AE88" s="177">
        <v>0</v>
      </c>
      <c r="AF88" s="70" t="s">
        <v>330</v>
      </c>
      <c r="AG88" s="90" t="s">
        <v>160</v>
      </c>
      <c r="AQ88" s="5"/>
    </row>
    <row r="89" spans="1:43" s="8" customFormat="1" ht="39" customHeight="1" hidden="1" outlineLevel="1">
      <c r="A89" s="28"/>
      <c r="B89" s="214" t="s">
        <v>371</v>
      </c>
      <c r="C89" s="70" t="s">
        <v>221</v>
      </c>
      <c r="D89" s="71">
        <f>E89/10</f>
        <v>280000</v>
      </c>
      <c r="E89" s="72">
        <v>2800000</v>
      </c>
      <c r="F89" s="72">
        <f t="shared" si="41"/>
        <v>336000</v>
      </c>
      <c r="G89" s="81">
        <f t="shared" si="47"/>
        <v>3360000</v>
      </c>
      <c r="H89" s="74" t="s">
        <v>163</v>
      </c>
      <c r="I89" s="204" t="s">
        <v>48</v>
      </c>
      <c r="J89" s="74" t="s">
        <v>20</v>
      </c>
      <c r="K89" s="74" t="s">
        <v>44</v>
      </c>
      <c r="L89" s="74"/>
      <c r="M89" s="74" t="s">
        <v>163</v>
      </c>
      <c r="N89" s="70">
        <v>2019</v>
      </c>
      <c r="O89" s="73" t="s">
        <v>162</v>
      </c>
      <c r="P89" s="70">
        <v>2019</v>
      </c>
      <c r="Q89" s="70" t="s">
        <v>51</v>
      </c>
      <c r="R89" s="127"/>
      <c r="S89" s="217" t="s">
        <v>253</v>
      </c>
      <c r="T89" s="120">
        <f t="shared" si="42"/>
        <v>280000</v>
      </c>
      <c r="U89" s="120">
        <f t="shared" si="42"/>
        <v>336000</v>
      </c>
      <c r="V89" s="77">
        <f t="shared" si="43"/>
        <v>2800000</v>
      </c>
      <c r="W89" s="77">
        <f t="shared" si="44"/>
        <v>3360000</v>
      </c>
      <c r="X89" s="177">
        <v>0</v>
      </c>
      <c r="Y89" s="177">
        <v>0</v>
      </c>
      <c r="Z89" s="177">
        <v>0</v>
      </c>
      <c r="AA89" s="177">
        <v>0</v>
      </c>
      <c r="AB89" s="78">
        <f t="shared" si="45"/>
        <v>336000</v>
      </c>
      <c r="AC89" s="78">
        <f t="shared" si="46"/>
        <v>3360000</v>
      </c>
      <c r="AD89" s="177">
        <v>0</v>
      </c>
      <c r="AE89" s="177">
        <v>0</v>
      </c>
      <c r="AF89" s="70" t="s">
        <v>330</v>
      </c>
      <c r="AG89" s="90" t="s">
        <v>160</v>
      </c>
      <c r="AQ89" s="32"/>
    </row>
    <row r="90" spans="1:33" s="8" customFormat="1" ht="60" customHeight="1" hidden="1" outlineLevel="1">
      <c r="A90" s="28"/>
      <c r="B90" s="214" t="s">
        <v>372</v>
      </c>
      <c r="C90" s="70" t="s">
        <v>222</v>
      </c>
      <c r="D90" s="71">
        <f t="shared" si="40"/>
        <v>467000</v>
      </c>
      <c r="E90" s="81">
        <v>4670000</v>
      </c>
      <c r="F90" s="72">
        <f t="shared" si="41"/>
        <v>560400</v>
      </c>
      <c r="G90" s="81">
        <f t="shared" si="47"/>
        <v>5604000</v>
      </c>
      <c r="H90" s="74" t="s">
        <v>163</v>
      </c>
      <c r="I90" s="204" t="s">
        <v>48</v>
      </c>
      <c r="J90" s="74" t="s">
        <v>20</v>
      </c>
      <c r="K90" s="74" t="s">
        <v>44</v>
      </c>
      <c r="L90" s="74"/>
      <c r="M90" s="74" t="s">
        <v>163</v>
      </c>
      <c r="N90" s="70">
        <v>2019</v>
      </c>
      <c r="O90" s="73" t="s">
        <v>162</v>
      </c>
      <c r="P90" s="70">
        <v>2019</v>
      </c>
      <c r="Q90" s="70" t="s">
        <v>92</v>
      </c>
      <c r="R90" s="127"/>
      <c r="S90" s="217" t="s">
        <v>253</v>
      </c>
      <c r="T90" s="120">
        <f t="shared" si="42"/>
        <v>467000</v>
      </c>
      <c r="U90" s="120">
        <f t="shared" si="42"/>
        <v>560400</v>
      </c>
      <c r="V90" s="77">
        <f t="shared" si="43"/>
        <v>4670000</v>
      </c>
      <c r="W90" s="77">
        <f t="shared" si="44"/>
        <v>5604000</v>
      </c>
      <c r="X90" s="177">
        <v>0</v>
      </c>
      <c r="Y90" s="177">
        <v>0</v>
      </c>
      <c r="Z90" s="177">
        <v>0</v>
      </c>
      <c r="AA90" s="177">
        <v>0</v>
      </c>
      <c r="AB90" s="78">
        <f t="shared" si="45"/>
        <v>560400</v>
      </c>
      <c r="AC90" s="78">
        <f t="shared" si="46"/>
        <v>5604000</v>
      </c>
      <c r="AD90" s="177">
        <v>0</v>
      </c>
      <c r="AE90" s="177">
        <v>0</v>
      </c>
      <c r="AF90" s="70" t="s">
        <v>330</v>
      </c>
      <c r="AG90" s="90" t="s">
        <v>160</v>
      </c>
    </row>
    <row r="91" spans="1:33" s="8" customFormat="1" ht="57.75" customHeight="1" hidden="1" outlineLevel="1">
      <c r="A91" s="28"/>
      <c r="B91" s="214" t="s">
        <v>432</v>
      </c>
      <c r="C91" s="70" t="s">
        <v>223</v>
      </c>
      <c r="D91" s="71">
        <f t="shared" si="40"/>
        <v>1546000</v>
      </c>
      <c r="E91" s="81">
        <v>15460000</v>
      </c>
      <c r="F91" s="72">
        <f t="shared" si="41"/>
        <v>1855200</v>
      </c>
      <c r="G91" s="81">
        <f t="shared" si="47"/>
        <v>18552000</v>
      </c>
      <c r="H91" s="74" t="s">
        <v>247</v>
      </c>
      <c r="I91" s="204" t="s">
        <v>43</v>
      </c>
      <c r="J91" s="74" t="s">
        <v>20</v>
      </c>
      <c r="K91" s="74" t="s">
        <v>44</v>
      </c>
      <c r="L91" s="74"/>
      <c r="M91" s="74" t="s">
        <v>247</v>
      </c>
      <c r="N91" s="70">
        <v>2019</v>
      </c>
      <c r="O91" s="73" t="s">
        <v>162</v>
      </c>
      <c r="P91" s="70">
        <v>2019</v>
      </c>
      <c r="Q91" s="70" t="s">
        <v>52</v>
      </c>
      <c r="R91" s="127"/>
      <c r="S91" s="217" t="s">
        <v>253</v>
      </c>
      <c r="T91" s="120">
        <f t="shared" si="42"/>
        <v>1546000</v>
      </c>
      <c r="U91" s="120">
        <f t="shared" si="42"/>
        <v>1855200</v>
      </c>
      <c r="V91" s="77">
        <f t="shared" si="43"/>
        <v>15460000</v>
      </c>
      <c r="W91" s="77">
        <f t="shared" si="44"/>
        <v>18552000</v>
      </c>
      <c r="X91" s="177">
        <v>0</v>
      </c>
      <c r="Y91" s="177">
        <v>0</v>
      </c>
      <c r="Z91" s="177">
        <v>0</v>
      </c>
      <c r="AA91" s="177">
        <v>0</v>
      </c>
      <c r="AB91" s="78">
        <f t="shared" si="45"/>
        <v>1855200</v>
      </c>
      <c r="AC91" s="78">
        <f t="shared" si="46"/>
        <v>18552000</v>
      </c>
      <c r="AD91" s="177">
        <v>0</v>
      </c>
      <c r="AE91" s="177">
        <v>0</v>
      </c>
      <c r="AF91" s="70" t="s">
        <v>330</v>
      </c>
      <c r="AG91" s="90" t="s">
        <v>160</v>
      </c>
    </row>
    <row r="92" spans="1:33" s="8" customFormat="1" ht="33" customHeight="1" hidden="1" outlineLevel="1">
      <c r="A92" s="28"/>
      <c r="B92" s="214" t="s">
        <v>373</v>
      </c>
      <c r="C92" s="70" t="s">
        <v>224</v>
      </c>
      <c r="D92" s="71">
        <f t="shared" si="40"/>
        <v>24000</v>
      </c>
      <c r="E92" s="81">
        <v>240000</v>
      </c>
      <c r="F92" s="72">
        <f t="shared" si="41"/>
        <v>28800</v>
      </c>
      <c r="G92" s="80">
        <f>E92*1.2</f>
        <v>288000</v>
      </c>
      <c r="H92" s="74" t="s">
        <v>163</v>
      </c>
      <c r="I92" s="204" t="s">
        <v>48</v>
      </c>
      <c r="J92" s="74" t="s">
        <v>20</v>
      </c>
      <c r="K92" s="74" t="s">
        <v>44</v>
      </c>
      <c r="L92" s="74"/>
      <c r="M92" s="74" t="s">
        <v>163</v>
      </c>
      <c r="N92" s="70">
        <v>2019</v>
      </c>
      <c r="O92" s="73" t="s">
        <v>162</v>
      </c>
      <c r="P92" s="70">
        <v>2019</v>
      </c>
      <c r="Q92" s="76" t="s">
        <v>59</v>
      </c>
      <c r="R92" s="127"/>
      <c r="S92" s="217" t="s">
        <v>253</v>
      </c>
      <c r="T92" s="120">
        <f t="shared" si="42"/>
        <v>24000</v>
      </c>
      <c r="U92" s="120">
        <f t="shared" si="42"/>
        <v>28800</v>
      </c>
      <c r="V92" s="77">
        <f t="shared" si="43"/>
        <v>240000</v>
      </c>
      <c r="W92" s="77">
        <f t="shared" si="44"/>
        <v>288000</v>
      </c>
      <c r="X92" s="177">
        <v>0</v>
      </c>
      <c r="Y92" s="177">
        <v>0</v>
      </c>
      <c r="Z92" s="177">
        <v>0</v>
      </c>
      <c r="AA92" s="177">
        <v>0</v>
      </c>
      <c r="AB92" s="78">
        <f t="shared" si="45"/>
        <v>28800</v>
      </c>
      <c r="AC92" s="78">
        <f t="shared" si="46"/>
        <v>288000</v>
      </c>
      <c r="AD92" s="177">
        <v>0</v>
      </c>
      <c r="AE92" s="177">
        <v>0</v>
      </c>
      <c r="AF92" s="70" t="s">
        <v>330</v>
      </c>
      <c r="AG92" s="90" t="s">
        <v>160</v>
      </c>
    </row>
    <row r="93" spans="1:43" s="43" customFormat="1" ht="25.5" customHeight="1" hidden="1" outlineLevel="1">
      <c r="A93" s="28"/>
      <c r="B93" s="214" t="s">
        <v>374</v>
      </c>
      <c r="C93" s="70" t="s">
        <v>234</v>
      </c>
      <c r="D93" s="71">
        <f t="shared" si="40"/>
        <v>220000</v>
      </c>
      <c r="E93" s="81">
        <v>2200000</v>
      </c>
      <c r="F93" s="72">
        <f t="shared" si="41"/>
        <v>264000</v>
      </c>
      <c r="G93" s="81">
        <f t="shared" si="47"/>
        <v>2640000</v>
      </c>
      <c r="H93" s="74" t="s">
        <v>163</v>
      </c>
      <c r="I93" s="204" t="s">
        <v>48</v>
      </c>
      <c r="J93" s="74" t="s">
        <v>20</v>
      </c>
      <c r="K93" s="74" t="s">
        <v>44</v>
      </c>
      <c r="L93" s="74"/>
      <c r="M93" s="74" t="s">
        <v>163</v>
      </c>
      <c r="N93" s="70">
        <v>2019</v>
      </c>
      <c r="O93" s="73" t="s">
        <v>162</v>
      </c>
      <c r="P93" s="70">
        <v>2019</v>
      </c>
      <c r="Q93" s="70" t="s">
        <v>53</v>
      </c>
      <c r="R93" s="127"/>
      <c r="S93" s="217" t="s">
        <v>253</v>
      </c>
      <c r="T93" s="120">
        <f t="shared" si="42"/>
        <v>220000</v>
      </c>
      <c r="U93" s="120">
        <f t="shared" si="42"/>
        <v>264000</v>
      </c>
      <c r="V93" s="77">
        <f t="shared" si="43"/>
        <v>2200000</v>
      </c>
      <c r="W93" s="77">
        <f t="shared" si="44"/>
        <v>2640000</v>
      </c>
      <c r="X93" s="177">
        <v>0</v>
      </c>
      <c r="Y93" s="177">
        <v>0</v>
      </c>
      <c r="Z93" s="177">
        <v>0</v>
      </c>
      <c r="AA93" s="177">
        <v>0</v>
      </c>
      <c r="AB93" s="78">
        <f t="shared" si="45"/>
        <v>264000</v>
      </c>
      <c r="AC93" s="78">
        <f t="shared" si="46"/>
        <v>2640000</v>
      </c>
      <c r="AD93" s="177">
        <v>0</v>
      </c>
      <c r="AE93" s="177">
        <v>0</v>
      </c>
      <c r="AF93" s="70" t="s">
        <v>330</v>
      </c>
      <c r="AG93" s="90" t="s">
        <v>160</v>
      </c>
      <c r="AQ93" s="8"/>
    </row>
    <row r="94" spans="1:43" s="43" customFormat="1" ht="77.25" customHeight="1" hidden="1" outlineLevel="1">
      <c r="A94" s="28"/>
      <c r="B94" s="214" t="s">
        <v>433</v>
      </c>
      <c r="C94" s="70" t="s">
        <v>225</v>
      </c>
      <c r="D94" s="71">
        <f t="shared" si="40"/>
        <v>16670</v>
      </c>
      <c r="E94" s="81">
        <v>166700</v>
      </c>
      <c r="F94" s="72">
        <f t="shared" si="41"/>
        <v>20004</v>
      </c>
      <c r="G94" s="81">
        <f t="shared" si="47"/>
        <v>200040</v>
      </c>
      <c r="H94" s="74" t="s">
        <v>163</v>
      </c>
      <c r="I94" s="204" t="s">
        <v>48</v>
      </c>
      <c r="J94" s="74" t="s">
        <v>20</v>
      </c>
      <c r="K94" s="74" t="s">
        <v>44</v>
      </c>
      <c r="L94" s="74"/>
      <c r="M94" s="74" t="s">
        <v>163</v>
      </c>
      <c r="N94" s="70">
        <v>2019</v>
      </c>
      <c r="O94" s="73" t="s">
        <v>162</v>
      </c>
      <c r="P94" s="70">
        <v>2019</v>
      </c>
      <c r="Q94" s="70" t="s">
        <v>92</v>
      </c>
      <c r="R94" s="127"/>
      <c r="S94" s="217" t="s">
        <v>253</v>
      </c>
      <c r="T94" s="120">
        <f t="shared" si="42"/>
        <v>16670</v>
      </c>
      <c r="U94" s="120">
        <f t="shared" si="42"/>
        <v>20004</v>
      </c>
      <c r="V94" s="77">
        <f t="shared" si="43"/>
        <v>166700</v>
      </c>
      <c r="W94" s="77">
        <f t="shared" si="44"/>
        <v>200040</v>
      </c>
      <c r="X94" s="177">
        <v>0</v>
      </c>
      <c r="Y94" s="177">
        <v>0</v>
      </c>
      <c r="Z94" s="177">
        <v>0</v>
      </c>
      <c r="AA94" s="177">
        <v>0</v>
      </c>
      <c r="AB94" s="78">
        <f t="shared" si="45"/>
        <v>20004</v>
      </c>
      <c r="AC94" s="78">
        <f t="shared" si="46"/>
        <v>200040</v>
      </c>
      <c r="AD94" s="177">
        <v>0</v>
      </c>
      <c r="AE94" s="177">
        <v>0</v>
      </c>
      <c r="AF94" s="70" t="s">
        <v>330</v>
      </c>
      <c r="AG94" s="90" t="s">
        <v>160</v>
      </c>
      <c r="AQ94" s="8"/>
    </row>
    <row r="95" spans="1:43" s="91" customFormat="1" ht="44.25" customHeight="1" hidden="1" outlineLevel="1">
      <c r="A95" s="28"/>
      <c r="B95" s="214" t="s">
        <v>375</v>
      </c>
      <c r="C95" s="70" t="s">
        <v>226</v>
      </c>
      <c r="D95" s="71">
        <f t="shared" si="40"/>
        <v>545000</v>
      </c>
      <c r="E95" s="81">
        <v>5450000</v>
      </c>
      <c r="F95" s="72">
        <f t="shared" si="41"/>
        <v>654000</v>
      </c>
      <c r="G95" s="81">
        <f>E95*1.2</f>
        <v>6540000</v>
      </c>
      <c r="H95" s="74" t="s">
        <v>163</v>
      </c>
      <c r="I95" s="204" t="s">
        <v>48</v>
      </c>
      <c r="J95" s="74" t="s">
        <v>20</v>
      </c>
      <c r="K95" s="74" t="s">
        <v>44</v>
      </c>
      <c r="L95" s="74"/>
      <c r="M95" s="74" t="s">
        <v>163</v>
      </c>
      <c r="N95" s="70">
        <v>2019</v>
      </c>
      <c r="O95" s="73" t="s">
        <v>162</v>
      </c>
      <c r="P95" s="70">
        <v>2019</v>
      </c>
      <c r="Q95" s="70" t="s">
        <v>90</v>
      </c>
      <c r="R95" s="127"/>
      <c r="S95" s="217" t="s">
        <v>254</v>
      </c>
      <c r="T95" s="120">
        <f t="shared" si="42"/>
        <v>545000</v>
      </c>
      <c r="U95" s="120">
        <f t="shared" si="42"/>
        <v>654000</v>
      </c>
      <c r="V95" s="77">
        <f t="shared" si="43"/>
        <v>5450000</v>
      </c>
      <c r="W95" s="77">
        <f t="shared" si="44"/>
        <v>6540000</v>
      </c>
      <c r="X95" s="177">
        <v>0</v>
      </c>
      <c r="Y95" s="177">
        <v>0</v>
      </c>
      <c r="Z95" s="177">
        <v>0</v>
      </c>
      <c r="AA95" s="177">
        <v>0</v>
      </c>
      <c r="AB95" s="78">
        <f t="shared" si="45"/>
        <v>654000</v>
      </c>
      <c r="AC95" s="78">
        <f t="shared" si="46"/>
        <v>6540000</v>
      </c>
      <c r="AD95" s="177">
        <v>0</v>
      </c>
      <c r="AE95" s="177">
        <v>0</v>
      </c>
      <c r="AF95" s="70" t="s">
        <v>330</v>
      </c>
      <c r="AG95" s="90" t="s">
        <v>160</v>
      </c>
      <c r="AQ95" s="92"/>
    </row>
    <row r="96" spans="1:43" s="30" customFormat="1" ht="66.75" customHeight="1" hidden="1" outlineLevel="1">
      <c r="A96" s="28"/>
      <c r="B96" s="214" t="s">
        <v>434</v>
      </c>
      <c r="C96" s="70" t="s">
        <v>235</v>
      </c>
      <c r="D96" s="71">
        <f t="shared" si="40"/>
        <v>15748000</v>
      </c>
      <c r="E96" s="81">
        <v>157480000</v>
      </c>
      <c r="F96" s="72">
        <f t="shared" si="41"/>
        <v>15756000</v>
      </c>
      <c r="G96" s="81">
        <f>156240000+1100000*1.2</f>
        <v>157560000</v>
      </c>
      <c r="H96" s="74" t="s">
        <v>247</v>
      </c>
      <c r="I96" s="204" t="s">
        <v>43</v>
      </c>
      <c r="J96" s="74" t="s">
        <v>20</v>
      </c>
      <c r="K96" s="74" t="s">
        <v>44</v>
      </c>
      <c r="L96" s="74"/>
      <c r="M96" s="74" t="s">
        <v>247</v>
      </c>
      <c r="N96" s="70">
        <v>2019</v>
      </c>
      <c r="O96" s="73" t="s">
        <v>162</v>
      </c>
      <c r="P96" s="70">
        <v>2019</v>
      </c>
      <c r="Q96" s="70" t="s">
        <v>54</v>
      </c>
      <c r="R96" s="127"/>
      <c r="S96" s="217" t="s">
        <v>255</v>
      </c>
      <c r="T96" s="120">
        <f t="shared" si="42"/>
        <v>15748000</v>
      </c>
      <c r="U96" s="120">
        <f t="shared" si="42"/>
        <v>15756000</v>
      </c>
      <c r="V96" s="77">
        <f t="shared" si="43"/>
        <v>157480000</v>
      </c>
      <c r="W96" s="77">
        <f t="shared" si="44"/>
        <v>157560000</v>
      </c>
      <c r="X96" s="177">
        <v>0</v>
      </c>
      <c r="Y96" s="177">
        <v>0</v>
      </c>
      <c r="Z96" s="177">
        <v>0</v>
      </c>
      <c r="AA96" s="177">
        <v>0</v>
      </c>
      <c r="AB96" s="78">
        <f t="shared" si="45"/>
        <v>15756000</v>
      </c>
      <c r="AC96" s="78">
        <f t="shared" si="46"/>
        <v>157560000</v>
      </c>
      <c r="AD96" s="177">
        <v>0</v>
      </c>
      <c r="AE96" s="177">
        <v>0</v>
      </c>
      <c r="AF96" s="70" t="s">
        <v>330</v>
      </c>
      <c r="AG96" s="90" t="s">
        <v>160</v>
      </c>
      <c r="AQ96" s="43"/>
    </row>
    <row r="97" spans="1:43" s="43" customFormat="1" ht="55.5" customHeight="1" hidden="1" outlineLevel="1">
      <c r="A97" s="28"/>
      <c r="B97" s="215" t="s">
        <v>376</v>
      </c>
      <c r="C97" s="70" t="s">
        <v>227</v>
      </c>
      <c r="D97" s="71">
        <f t="shared" si="40"/>
        <v>262000</v>
      </c>
      <c r="E97" s="81">
        <v>2620000</v>
      </c>
      <c r="F97" s="72">
        <f t="shared" si="41"/>
        <v>314400</v>
      </c>
      <c r="G97" s="81">
        <f aca="true" t="shared" si="48" ref="G97:G102">E97*1.2</f>
        <v>3144000</v>
      </c>
      <c r="H97" s="74" t="s">
        <v>163</v>
      </c>
      <c r="I97" s="204" t="s">
        <v>48</v>
      </c>
      <c r="J97" s="74" t="s">
        <v>20</v>
      </c>
      <c r="K97" s="74" t="s">
        <v>44</v>
      </c>
      <c r="L97" s="74"/>
      <c r="M97" s="74" t="s">
        <v>163</v>
      </c>
      <c r="N97" s="70">
        <v>2019</v>
      </c>
      <c r="O97" s="73" t="s">
        <v>162</v>
      </c>
      <c r="P97" s="70">
        <v>2019</v>
      </c>
      <c r="Q97" s="82" t="s">
        <v>55</v>
      </c>
      <c r="R97" s="127"/>
      <c r="S97" s="217" t="s">
        <v>256</v>
      </c>
      <c r="T97" s="120">
        <f t="shared" si="42"/>
        <v>262000</v>
      </c>
      <c r="U97" s="120">
        <f t="shared" si="42"/>
        <v>314400</v>
      </c>
      <c r="V97" s="77">
        <f t="shared" si="43"/>
        <v>2620000</v>
      </c>
      <c r="W97" s="77">
        <f t="shared" si="44"/>
        <v>3144000</v>
      </c>
      <c r="X97" s="177">
        <v>0</v>
      </c>
      <c r="Y97" s="177">
        <v>0</v>
      </c>
      <c r="Z97" s="177">
        <v>0</v>
      </c>
      <c r="AA97" s="177">
        <v>0</v>
      </c>
      <c r="AB97" s="78">
        <f t="shared" si="45"/>
        <v>314400</v>
      </c>
      <c r="AC97" s="78">
        <f t="shared" si="46"/>
        <v>3144000</v>
      </c>
      <c r="AD97" s="177">
        <v>0</v>
      </c>
      <c r="AE97" s="177">
        <v>0</v>
      </c>
      <c r="AF97" s="70" t="s">
        <v>330</v>
      </c>
      <c r="AG97" s="90" t="s">
        <v>160</v>
      </c>
      <c r="AQ97" s="8"/>
    </row>
    <row r="98" spans="1:43" s="43" customFormat="1" ht="86.25" customHeight="1" hidden="1" outlineLevel="1">
      <c r="A98" s="28"/>
      <c r="B98" s="214" t="s">
        <v>377</v>
      </c>
      <c r="C98" s="70" t="s">
        <v>228</v>
      </c>
      <c r="D98" s="71">
        <f t="shared" si="40"/>
        <v>160865</v>
      </c>
      <c r="E98" s="81">
        <v>1608650</v>
      </c>
      <c r="F98" s="72">
        <f t="shared" si="41"/>
        <v>193038</v>
      </c>
      <c r="G98" s="81">
        <f t="shared" si="48"/>
        <v>1930380</v>
      </c>
      <c r="H98" s="74" t="s">
        <v>163</v>
      </c>
      <c r="I98" s="204" t="s">
        <v>48</v>
      </c>
      <c r="J98" s="74" t="s">
        <v>20</v>
      </c>
      <c r="K98" s="74" t="s">
        <v>44</v>
      </c>
      <c r="L98" s="74"/>
      <c r="M98" s="74" t="s">
        <v>163</v>
      </c>
      <c r="N98" s="70">
        <v>2019</v>
      </c>
      <c r="O98" s="73" t="s">
        <v>162</v>
      </c>
      <c r="P98" s="70">
        <v>2019</v>
      </c>
      <c r="Q98" s="70" t="s">
        <v>56</v>
      </c>
      <c r="R98" s="127"/>
      <c r="S98" s="217" t="s">
        <v>257</v>
      </c>
      <c r="T98" s="120">
        <f t="shared" si="42"/>
        <v>160865</v>
      </c>
      <c r="U98" s="120">
        <f t="shared" si="42"/>
        <v>193038</v>
      </c>
      <c r="V98" s="77">
        <f t="shared" si="43"/>
        <v>1608650</v>
      </c>
      <c r="W98" s="77">
        <f t="shared" si="44"/>
        <v>1930380</v>
      </c>
      <c r="X98" s="177">
        <v>0</v>
      </c>
      <c r="Y98" s="177">
        <v>0</v>
      </c>
      <c r="Z98" s="177">
        <v>0</v>
      </c>
      <c r="AA98" s="177">
        <v>0</v>
      </c>
      <c r="AB98" s="78">
        <f t="shared" si="45"/>
        <v>193038</v>
      </c>
      <c r="AC98" s="78">
        <f t="shared" si="46"/>
        <v>1930380</v>
      </c>
      <c r="AD98" s="177">
        <v>0</v>
      </c>
      <c r="AE98" s="177">
        <v>0</v>
      </c>
      <c r="AF98" s="70" t="s">
        <v>330</v>
      </c>
      <c r="AG98" s="90" t="s">
        <v>160</v>
      </c>
      <c r="AQ98" s="8"/>
    </row>
    <row r="99" spans="1:43" s="43" customFormat="1" ht="46.5" customHeight="1" hidden="1" outlineLevel="1">
      <c r="A99" s="28"/>
      <c r="B99" s="214" t="s">
        <v>378</v>
      </c>
      <c r="C99" s="70" t="s">
        <v>229</v>
      </c>
      <c r="D99" s="71">
        <f t="shared" si="40"/>
        <v>222000</v>
      </c>
      <c r="E99" s="81">
        <v>2220000</v>
      </c>
      <c r="F99" s="72">
        <f t="shared" si="41"/>
        <v>266400</v>
      </c>
      <c r="G99" s="81">
        <f t="shared" si="48"/>
        <v>2664000</v>
      </c>
      <c r="H99" s="74" t="s">
        <v>163</v>
      </c>
      <c r="I99" s="204" t="s">
        <v>48</v>
      </c>
      <c r="J99" s="74" t="s">
        <v>20</v>
      </c>
      <c r="K99" s="74" t="s">
        <v>44</v>
      </c>
      <c r="L99" s="74"/>
      <c r="M99" s="74" t="s">
        <v>163</v>
      </c>
      <c r="N99" s="70">
        <v>2019</v>
      </c>
      <c r="O99" s="73" t="s">
        <v>162</v>
      </c>
      <c r="P99" s="70">
        <v>2019</v>
      </c>
      <c r="Q99" s="70" t="s">
        <v>57</v>
      </c>
      <c r="R99" s="127"/>
      <c r="S99" s="217" t="s">
        <v>257</v>
      </c>
      <c r="T99" s="120">
        <f t="shared" si="42"/>
        <v>222000</v>
      </c>
      <c r="U99" s="120">
        <f t="shared" si="42"/>
        <v>266400</v>
      </c>
      <c r="V99" s="77">
        <f t="shared" si="43"/>
        <v>2220000</v>
      </c>
      <c r="W99" s="77">
        <f t="shared" si="44"/>
        <v>2664000</v>
      </c>
      <c r="X99" s="177">
        <v>0</v>
      </c>
      <c r="Y99" s="177">
        <v>0</v>
      </c>
      <c r="Z99" s="177">
        <v>0</v>
      </c>
      <c r="AA99" s="177">
        <v>0</v>
      </c>
      <c r="AB99" s="78">
        <f t="shared" si="45"/>
        <v>266400</v>
      </c>
      <c r="AC99" s="78">
        <f t="shared" si="46"/>
        <v>2664000</v>
      </c>
      <c r="AD99" s="177">
        <v>0</v>
      </c>
      <c r="AE99" s="177">
        <v>0</v>
      </c>
      <c r="AF99" s="70" t="s">
        <v>330</v>
      </c>
      <c r="AG99" s="90" t="s">
        <v>160</v>
      </c>
      <c r="AQ99" s="8"/>
    </row>
    <row r="100" spans="1:43" s="43" customFormat="1" ht="56.25" customHeight="1" hidden="1" outlineLevel="1">
      <c r="A100" s="28"/>
      <c r="B100" s="214" t="s">
        <v>379</v>
      </c>
      <c r="C100" s="70" t="s">
        <v>230</v>
      </c>
      <c r="D100" s="71">
        <f t="shared" si="40"/>
        <v>210000</v>
      </c>
      <c r="E100" s="81">
        <v>2100000</v>
      </c>
      <c r="F100" s="72">
        <f t="shared" si="41"/>
        <v>252000</v>
      </c>
      <c r="G100" s="81">
        <f t="shared" si="48"/>
        <v>2520000</v>
      </c>
      <c r="H100" s="74" t="s">
        <v>163</v>
      </c>
      <c r="I100" s="204" t="s">
        <v>48</v>
      </c>
      <c r="J100" s="74" t="s">
        <v>20</v>
      </c>
      <c r="K100" s="74" t="s">
        <v>44</v>
      </c>
      <c r="L100" s="74"/>
      <c r="M100" s="74" t="s">
        <v>163</v>
      </c>
      <c r="N100" s="70">
        <v>2019</v>
      </c>
      <c r="O100" s="73" t="s">
        <v>162</v>
      </c>
      <c r="P100" s="70">
        <v>2019</v>
      </c>
      <c r="Q100" s="70" t="s">
        <v>58</v>
      </c>
      <c r="R100" s="127"/>
      <c r="S100" s="217" t="s">
        <v>257</v>
      </c>
      <c r="T100" s="120">
        <f t="shared" si="42"/>
        <v>210000</v>
      </c>
      <c r="U100" s="120">
        <f t="shared" si="42"/>
        <v>252000</v>
      </c>
      <c r="V100" s="77">
        <f t="shared" si="43"/>
        <v>2100000</v>
      </c>
      <c r="W100" s="77">
        <f t="shared" si="44"/>
        <v>2520000</v>
      </c>
      <c r="X100" s="177">
        <v>0</v>
      </c>
      <c r="Y100" s="177">
        <v>0</v>
      </c>
      <c r="Z100" s="177">
        <v>0</v>
      </c>
      <c r="AA100" s="177">
        <v>0</v>
      </c>
      <c r="AB100" s="78">
        <f t="shared" si="45"/>
        <v>252000</v>
      </c>
      <c r="AC100" s="78">
        <f t="shared" si="46"/>
        <v>2520000</v>
      </c>
      <c r="AD100" s="177">
        <v>0</v>
      </c>
      <c r="AE100" s="177">
        <v>0</v>
      </c>
      <c r="AF100" s="70" t="s">
        <v>330</v>
      </c>
      <c r="AG100" s="90" t="s">
        <v>160</v>
      </c>
      <c r="AQ100" s="8"/>
    </row>
    <row r="101" spans="1:43" s="43" customFormat="1" ht="52.5" customHeight="1" hidden="1" outlineLevel="1">
      <c r="A101" s="28"/>
      <c r="B101" s="214" t="s">
        <v>380</v>
      </c>
      <c r="C101" s="70" t="s">
        <v>231</v>
      </c>
      <c r="D101" s="71">
        <f t="shared" si="40"/>
        <v>117175</v>
      </c>
      <c r="E101" s="81">
        <v>1171750</v>
      </c>
      <c r="F101" s="72">
        <f t="shared" si="41"/>
        <v>140610</v>
      </c>
      <c r="G101" s="81">
        <f t="shared" si="48"/>
        <v>1406100</v>
      </c>
      <c r="H101" s="74" t="s">
        <v>163</v>
      </c>
      <c r="I101" s="204" t="s">
        <v>48</v>
      </c>
      <c r="J101" s="74" t="s">
        <v>20</v>
      </c>
      <c r="K101" s="74" t="s">
        <v>44</v>
      </c>
      <c r="L101" s="74"/>
      <c r="M101" s="74" t="s">
        <v>163</v>
      </c>
      <c r="N101" s="70">
        <v>2019</v>
      </c>
      <c r="O101" s="73" t="s">
        <v>162</v>
      </c>
      <c r="P101" s="70">
        <v>2019</v>
      </c>
      <c r="Q101" s="70" t="s">
        <v>97</v>
      </c>
      <c r="R101" s="127"/>
      <c r="S101" s="217" t="s">
        <v>257</v>
      </c>
      <c r="T101" s="120">
        <f t="shared" si="42"/>
        <v>117175</v>
      </c>
      <c r="U101" s="120">
        <f t="shared" si="42"/>
        <v>140610</v>
      </c>
      <c r="V101" s="77">
        <f t="shared" si="43"/>
        <v>1171750</v>
      </c>
      <c r="W101" s="77">
        <f t="shared" si="44"/>
        <v>1406100</v>
      </c>
      <c r="X101" s="177">
        <v>0</v>
      </c>
      <c r="Y101" s="177">
        <v>0</v>
      </c>
      <c r="Z101" s="177">
        <v>0</v>
      </c>
      <c r="AA101" s="177">
        <v>0</v>
      </c>
      <c r="AB101" s="78">
        <f t="shared" si="45"/>
        <v>140610</v>
      </c>
      <c r="AC101" s="78">
        <f t="shared" si="46"/>
        <v>1406100</v>
      </c>
      <c r="AD101" s="177">
        <v>0</v>
      </c>
      <c r="AE101" s="177">
        <v>0</v>
      </c>
      <c r="AF101" s="70" t="s">
        <v>330</v>
      </c>
      <c r="AG101" s="90" t="s">
        <v>160</v>
      </c>
      <c r="AQ101" s="8"/>
    </row>
    <row r="102" spans="1:43" s="43" customFormat="1" ht="30" customHeight="1" hidden="1" outlineLevel="1">
      <c r="A102" s="28"/>
      <c r="B102" s="214" t="s">
        <v>381</v>
      </c>
      <c r="C102" s="70" t="s">
        <v>232</v>
      </c>
      <c r="D102" s="71">
        <f t="shared" si="40"/>
        <v>30000</v>
      </c>
      <c r="E102" s="81">
        <v>300000</v>
      </c>
      <c r="F102" s="72">
        <f t="shared" si="41"/>
        <v>36000</v>
      </c>
      <c r="G102" s="81">
        <f t="shared" si="48"/>
        <v>360000</v>
      </c>
      <c r="H102" s="74" t="s">
        <v>163</v>
      </c>
      <c r="I102" s="204" t="s">
        <v>48</v>
      </c>
      <c r="J102" s="74" t="s">
        <v>20</v>
      </c>
      <c r="K102" s="74" t="s">
        <v>44</v>
      </c>
      <c r="L102" s="74"/>
      <c r="M102" s="74" t="s">
        <v>163</v>
      </c>
      <c r="N102" s="70">
        <v>2019</v>
      </c>
      <c r="O102" s="73" t="s">
        <v>162</v>
      </c>
      <c r="P102" s="70">
        <v>2019</v>
      </c>
      <c r="Q102" s="70" t="s">
        <v>56</v>
      </c>
      <c r="R102" s="127"/>
      <c r="S102" s="217" t="s">
        <v>257</v>
      </c>
      <c r="T102" s="120">
        <f t="shared" si="42"/>
        <v>30000</v>
      </c>
      <c r="U102" s="120">
        <f t="shared" si="42"/>
        <v>36000</v>
      </c>
      <c r="V102" s="77">
        <f t="shared" si="43"/>
        <v>300000</v>
      </c>
      <c r="W102" s="77">
        <f t="shared" si="44"/>
        <v>360000</v>
      </c>
      <c r="X102" s="177">
        <v>0</v>
      </c>
      <c r="Y102" s="177">
        <v>0</v>
      </c>
      <c r="Z102" s="177">
        <v>0</v>
      </c>
      <c r="AA102" s="177">
        <v>0</v>
      </c>
      <c r="AB102" s="78">
        <f t="shared" si="45"/>
        <v>36000</v>
      </c>
      <c r="AC102" s="78">
        <f t="shared" si="46"/>
        <v>360000</v>
      </c>
      <c r="AD102" s="177">
        <v>0</v>
      </c>
      <c r="AE102" s="177">
        <v>0</v>
      </c>
      <c r="AF102" s="70" t="s">
        <v>330</v>
      </c>
      <c r="AG102" s="90" t="s">
        <v>160</v>
      </c>
      <c r="AQ102" s="8"/>
    </row>
    <row r="103" spans="1:43" s="43" customFormat="1" ht="33" customHeight="1" hidden="1" outlineLevel="1">
      <c r="A103" s="28"/>
      <c r="B103" s="214" t="s">
        <v>382</v>
      </c>
      <c r="C103" s="70" t="s">
        <v>233</v>
      </c>
      <c r="D103" s="71">
        <f t="shared" si="40"/>
        <v>114000</v>
      </c>
      <c r="E103" s="81">
        <v>1140000</v>
      </c>
      <c r="F103" s="72">
        <f>G103/10</f>
        <v>136800</v>
      </c>
      <c r="G103" s="81">
        <f>E103*1.2</f>
        <v>1368000</v>
      </c>
      <c r="H103" s="74" t="s">
        <v>163</v>
      </c>
      <c r="I103" s="204" t="s">
        <v>48</v>
      </c>
      <c r="J103" s="74" t="s">
        <v>20</v>
      </c>
      <c r="K103" s="74" t="s">
        <v>44</v>
      </c>
      <c r="L103" s="74"/>
      <c r="M103" s="74" t="s">
        <v>163</v>
      </c>
      <c r="N103" s="70">
        <v>2019</v>
      </c>
      <c r="O103" s="73" t="s">
        <v>162</v>
      </c>
      <c r="P103" s="70">
        <v>2019</v>
      </c>
      <c r="Q103" s="70" t="s">
        <v>127</v>
      </c>
      <c r="R103" s="127"/>
      <c r="S103" s="217" t="s">
        <v>257</v>
      </c>
      <c r="T103" s="120">
        <f aca="true" t="shared" si="49" ref="T103:U106">V103/10</f>
        <v>114000</v>
      </c>
      <c r="U103" s="120">
        <f t="shared" si="49"/>
        <v>136800</v>
      </c>
      <c r="V103" s="77">
        <f t="shared" si="43"/>
        <v>1140000</v>
      </c>
      <c r="W103" s="77">
        <f t="shared" si="44"/>
        <v>1368000</v>
      </c>
      <c r="X103" s="177">
        <v>0</v>
      </c>
      <c r="Y103" s="177">
        <v>0</v>
      </c>
      <c r="Z103" s="177">
        <v>0</v>
      </c>
      <c r="AA103" s="177">
        <v>0</v>
      </c>
      <c r="AB103" s="78">
        <f>AC103/10</f>
        <v>136800</v>
      </c>
      <c r="AC103" s="78">
        <f t="shared" si="46"/>
        <v>1368000</v>
      </c>
      <c r="AD103" s="177">
        <v>0</v>
      </c>
      <c r="AE103" s="177">
        <v>0</v>
      </c>
      <c r="AF103" s="70" t="s">
        <v>330</v>
      </c>
      <c r="AG103" s="90" t="s">
        <v>160</v>
      </c>
      <c r="AQ103" s="8"/>
    </row>
    <row r="104" spans="1:43" s="43" customFormat="1" ht="44.25" customHeight="1" hidden="1" outlineLevel="1">
      <c r="A104" s="28"/>
      <c r="B104" s="278" t="s">
        <v>383</v>
      </c>
      <c r="C104" s="70" t="s">
        <v>313</v>
      </c>
      <c r="D104" s="280">
        <f t="shared" si="40"/>
        <v>117175</v>
      </c>
      <c r="E104" s="281">
        <v>1171750</v>
      </c>
      <c r="F104" s="282">
        <f>G104/10</f>
        <v>140610</v>
      </c>
      <c r="G104" s="281">
        <f>E104*1.2</f>
        <v>1406100</v>
      </c>
      <c r="H104" s="283" t="s">
        <v>163</v>
      </c>
      <c r="I104" s="204" t="s">
        <v>48</v>
      </c>
      <c r="J104" s="74" t="s">
        <v>20</v>
      </c>
      <c r="K104" s="74" t="s">
        <v>44</v>
      </c>
      <c r="L104" s="283"/>
      <c r="M104" s="283" t="s">
        <v>163</v>
      </c>
      <c r="N104" s="279">
        <v>2019</v>
      </c>
      <c r="O104" s="284" t="s">
        <v>162</v>
      </c>
      <c r="P104" s="279">
        <v>2019</v>
      </c>
      <c r="Q104" s="279" t="s">
        <v>323</v>
      </c>
      <c r="R104" s="285"/>
      <c r="S104" s="217" t="s">
        <v>257</v>
      </c>
      <c r="T104" s="286">
        <f t="shared" si="49"/>
        <v>117175</v>
      </c>
      <c r="U104" s="286">
        <f t="shared" si="49"/>
        <v>140610</v>
      </c>
      <c r="V104" s="287">
        <f t="shared" si="43"/>
        <v>1171750</v>
      </c>
      <c r="W104" s="287">
        <f t="shared" si="44"/>
        <v>1406100</v>
      </c>
      <c r="X104" s="177">
        <v>0</v>
      </c>
      <c r="Y104" s="177">
        <v>0</v>
      </c>
      <c r="Z104" s="177">
        <v>0</v>
      </c>
      <c r="AA104" s="177">
        <v>0</v>
      </c>
      <c r="AB104" s="288">
        <f>AC104/10</f>
        <v>140610</v>
      </c>
      <c r="AC104" s="288">
        <f t="shared" si="46"/>
        <v>1406100</v>
      </c>
      <c r="AD104" s="177">
        <v>0</v>
      </c>
      <c r="AE104" s="177">
        <v>0</v>
      </c>
      <c r="AF104" s="70" t="s">
        <v>330</v>
      </c>
      <c r="AG104" s="90" t="s">
        <v>160</v>
      </c>
      <c r="AQ104" s="8"/>
    </row>
    <row r="105" spans="1:43" s="43" customFormat="1" ht="69" customHeight="1" hidden="1" outlineLevel="1">
      <c r="A105" s="28"/>
      <c r="B105" s="278" t="s">
        <v>384</v>
      </c>
      <c r="C105" s="70" t="s">
        <v>314</v>
      </c>
      <c r="D105" s="280">
        <f t="shared" si="40"/>
        <v>150000</v>
      </c>
      <c r="E105" s="281">
        <v>1500000</v>
      </c>
      <c r="F105" s="282">
        <f>G105/10</f>
        <v>180000</v>
      </c>
      <c r="G105" s="281">
        <f>E105*1.2</f>
        <v>1800000</v>
      </c>
      <c r="H105" s="283" t="s">
        <v>163</v>
      </c>
      <c r="I105" s="204" t="s">
        <v>48</v>
      </c>
      <c r="J105" s="74" t="s">
        <v>19</v>
      </c>
      <c r="K105" s="74" t="s">
        <v>44</v>
      </c>
      <c r="L105" s="283"/>
      <c r="M105" s="283" t="s">
        <v>163</v>
      </c>
      <c r="N105" s="279"/>
      <c r="O105" s="284" t="s">
        <v>162</v>
      </c>
      <c r="P105" s="279">
        <v>2019</v>
      </c>
      <c r="Q105" s="290" t="s">
        <v>324</v>
      </c>
      <c r="R105" s="285"/>
      <c r="S105" s="217" t="s">
        <v>315</v>
      </c>
      <c r="T105" s="286">
        <f t="shared" si="49"/>
        <v>150000</v>
      </c>
      <c r="U105" s="286">
        <f t="shared" si="49"/>
        <v>180000</v>
      </c>
      <c r="V105" s="287">
        <f t="shared" si="43"/>
        <v>1500000</v>
      </c>
      <c r="W105" s="287">
        <f t="shared" si="44"/>
        <v>1800000</v>
      </c>
      <c r="X105" s="177">
        <v>0</v>
      </c>
      <c r="Y105" s="177">
        <v>0</v>
      </c>
      <c r="Z105" s="177">
        <v>0</v>
      </c>
      <c r="AA105" s="177">
        <v>0</v>
      </c>
      <c r="AB105" s="288">
        <f>AC105/10</f>
        <v>180000</v>
      </c>
      <c r="AC105" s="288">
        <f t="shared" si="46"/>
        <v>1800000</v>
      </c>
      <c r="AD105" s="177">
        <v>0</v>
      </c>
      <c r="AE105" s="177">
        <v>0</v>
      </c>
      <c r="AF105" s="70" t="s">
        <v>330</v>
      </c>
      <c r="AG105" s="90" t="s">
        <v>160</v>
      </c>
      <c r="AQ105" s="8"/>
    </row>
    <row r="106" spans="1:43" s="43" customFormat="1" ht="28.5" customHeight="1" hidden="1" outlineLevel="1">
      <c r="A106" s="28"/>
      <c r="B106" s="278" t="s">
        <v>438</v>
      </c>
      <c r="C106" s="70" t="s">
        <v>316</v>
      </c>
      <c r="D106" s="280">
        <f t="shared" si="40"/>
        <v>144785</v>
      </c>
      <c r="E106" s="281">
        <v>1447850</v>
      </c>
      <c r="F106" s="282">
        <f>G106/10</f>
        <v>173742</v>
      </c>
      <c r="G106" s="281">
        <f>E106*1.2</f>
        <v>1737420</v>
      </c>
      <c r="H106" s="283" t="s">
        <v>163</v>
      </c>
      <c r="I106" s="204" t="s">
        <v>48</v>
      </c>
      <c r="J106" s="74" t="s">
        <v>19</v>
      </c>
      <c r="K106" s="74" t="s">
        <v>44</v>
      </c>
      <c r="L106" s="283"/>
      <c r="M106" s="283" t="s">
        <v>163</v>
      </c>
      <c r="N106" s="279"/>
      <c r="O106" s="284" t="s">
        <v>162</v>
      </c>
      <c r="P106" s="279">
        <v>2019</v>
      </c>
      <c r="Q106" s="279" t="s">
        <v>321</v>
      </c>
      <c r="R106" s="285"/>
      <c r="S106" s="217" t="s">
        <v>317</v>
      </c>
      <c r="T106" s="286">
        <f t="shared" si="49"/>
        <v>144785</v>
      </c>
      <c r="U106" s="286">
        <f t="shared" si="49"/>
        <v>173742</v>
      </c>
      <c r="V106" s="287">
        <f t="shared" si="43"/>
        <v>1447850</v>
      </c>
      <c r="W106" s="287">
        <f t="shared" si="44"/>
        <v>1737420</v>
      </c>
      <c r="X106" s="177">
        <v>0</v>
      </c>
      <c r="Y106" s="177">
        <v>0</v>
      </c>
      <c r="Z106" s="177">
        <v>0</v>
      </c>
      <c r="AA106" s="177">
        <v>0</v>
      </c>
      <c r="AB106" s="288">
        <f>AC106/10</f>
        <v>173742</v>
      </c>
      <c r="AC106" s="288">
        <f t="shared" si="46"/>
        <v>1737420</v>
      </c>
      <c r="AD106" s="177">
        <v>0</v>
      </c>
      <c r="AE106" s="177">
        <v>0</v>
      </c>
      <c r="AF106" s="70" t="s">
        <v>330</v>
      </c>
      <c r="AG106" s="90" t="s">
        <v>160</v>
      </c>
      <c r="AQ106" s="8"/>
    </row>
    <row r="107" spans="1:43" s="43" customFormat="1" ht="37.5" customHeight="1" hidden="1" outlineLevel="1" thickBot="1">
      <c r="A107" s="28"/>
      <c r="B107" s="200" t="s">
        <v>344</v>
      </c>
      <c r="C107" s="407"/>
      <c r="D107" s="151">
        <f>SUM(D85:D106)</f>
        <v>21575670</v>
      </c>
      <c r="E107" s="151">
        <f>SUM(E85:E106)</f>
        <v>215756700</v>
      </c>
      <c r="F107" s="151">
        <f>SUM(F85:F106)</f>
        <v>22749204</v>
      </c>
      <c r="G107" s="151">
        <f>SUM(G85:G106)</f>
        <v>227492040</v>
      </c>
      <c r="H107" s="251"/>
      <c r="I107" s="342"/>
      <c r="J107" s="152"/>
      <c r="K107" s="152"/>
      <c r="L107" s="152"/>
      <c r="M107" s="152"/>
      <c r="N107" s="151"/>
      <c r="O107" s="151"/>
      <c r="P107" s="151"/>
      <c r="Q107" s="151"/>
      <c r="R107" s="151"/>
      <c r="S107" s="151"/>
      <c r="T107" s="151">
        <f>SUM(T85:T106)</f>
        <v>21575670</v>
      </c>
      <c r="U107" s="151">
        <f>SUM(U85:U106)</f>
        <v>22749204</v>
      </c>
      <c r="V107" s="151">
        <f>SUM(V85:V106)</f>
        <v>215756700</v>
      </c>
      <c r="W107" s="151">
        <f>SUM(W85:W106)</f>
        <v>227492040</v>
      </c>
      <c r="X107" s="151">
        <f>SUM(X85:X103)</f>
        <v>0</v>
      </c>
      <c r="Y107" s="151">
        <f>SUM(Y85:Y103)</f>
        <v>0</v>
      </c>
      <c r="Z107" s="151">
        <f>SUM(Z85:Z103)</f>
        <v>0</v>
      </c>
      <c r="AA107" s="151">
        <f>SUM(AA85:AA103)</f>
        <v>0</v>
      </c>
      <c r="AB107" s="151">
        <f>SUM(AB85:AB106)</f>
        <v>22749204</v>
      </c>
      <c r="AC107" s="151">
        <f>SUM(AC85:AC106)</f>
        <v>227492040</v>
      </c>
      <c r="AD107" s="151">
        <f>SUM(AD85:AD103)</f>
        <v>0</v>
      </c>
      <c r="AE107" s="151">
        <f>SUM(AE85:AE103)</f>
        <v>0</v>
      </c>
      <c r="AF107" s="151"/>
      <c r="AG107" s="170"/>
      <c r="AQ107" s="8"/>
    </row>
    <row r="108" spans="1:43" s="43" customFormat="1" ht="46.5" customHeight="1" hidden="1" outlineLevel="1" thickBot="1">
      <c r="A108" s="28"/>
      <c r="B108" s="336" t="s">
        <v>385</v>
      </c>
      <c r="C108" s="415"/>
      <c r="D108" s="155"/>
      <c r="E108" s="156"/>
      <c r="F108" s="156"/>
      <c r="G108" s="156"/>
      <c r="H108" s="252"/>
      <c r="I108" s="343"/>
      <c r="J108" s="158"/>
      <c r="K108" s="158"/>
      <c r="L108" s="158"/>
      <c r="M108" s="157"/>
      <c r="N108" s="154"/>
      <c r="O108" s="159"/>
      <c r="P108" s="154"/>
      <c r="Q108" s="154"/>
      <c r="R108" s="154"/>
      <c r="S108" s="160"/>
      <c r="T108" s="161"/>
      <c r="U108" s="161"/>
      <c r="V108" s="161"/>
      <c r="W108" s="161"/>
      <c r="X108" s="161"/>
      <c r="Y108" s="161"/>
      <c r="Z108" s="161"/>
      <c r="AA108" s="161"/>
      <c r="AB108" s="162"/>
      <c r="AC108" s="162"/>
      <c r="AD108" s="162"/>
      <c r="AE108" s="162"/>
      <c r="AF108" s="154"/>
      <c r="AG108" s="163"/>
      <c r="AQ108" s="8"/>
    </row>
    <row r="109" spans="1:43" s="91" customFormat="1" ht="72.75" customHeight="1" hidden="1" outlineLevel="1">
      <c r="A109" s="28"/>
      <c r="B109" s="212" t="s">
        <v>386</v>
      </c>
      <c r="C109" s="142" t="s">
        <v>236</v>
      </c>
      <c r="D109" s="143">
        <f>E109/10</f>
        <v>256160</v>
      </c>
      <c r="E109" s="144">
        <v>2561600</v>
      </c>
      <c r="F109" s="144">
        <f>G109/10</f>
        <v>256160</v>
      </c>
      <c r="G109" s="144">
        <f>E109</f>
        <v>2561600</v>
      </c>
      <c r="H109" s="145" t="s">
        <v>163</v>
      </c>
      <c r="I109" s="276" t="s">
        <v>48</v>
      </c>
      <c r="J109" s="145" t="s">
        <v>20</v>
      </c>
      <c r="K109" s="145" t="s">
        <v>44</v>
      </c>
      <c r="L109" s="145"/>
      <c r="M109" s="145" t="s">
        <v>163</v>
      </c>
      <c r="N109" s="142">
        <v>2019</v>
      </c>
      <c r="O109" s="164" t="s">
        <v>318</v>
      </c>
      <c r="P109" s="142">
        <v>2020</v>
      </c>
      <c r="Q109" s="142" t="s">
        <v>93</v>
      </c>
      <c r="R109" s="142"/>
      <c r="S109" s="216" t="s">
        <v>258</v>
      </c>
      <c r="T109" s="148">
        <f>V109/10</f>
        <v>256160</v>
      </c>
      <c r="U109" s="148">
        <f>W109/10</f>
        <v>256160</v>
      </c>
      <c r="V109" s="149">
        <f>E109</f>
        <v>2561600</v>
      </c>
      <c r="W109" s="149">
        <f>G109</f>
        <v>2561600</v>
      </c>
      <c r="X109" s="177">
        <v>0</v>
      </c>
      <c r="Y109" s="177">
        <v>0</v>
      </c>
      <c r="Z109" s="177">
        <v>0</v>
      </c>
      <c r="AA109" s="177">
        <v>0</v>
      </c>
      <c r="AB109" s="150">
        <f>AC109/10</f>
        <v>256160</v>
      </c>
      <c r="AC109" s="150">
        <f>W109</f>
        <v>2561600</v>
      </c>
      <c r="AD109" s="177">
        <v>0</v>
      </c>
      <c r="AE109" s="177">
        <v>0</v>
      </c>
      <c r="AF109" s="142" t="s">
        <v>330</v>
      </c>
      <c r="AG109" s="168" t="s">
        <v>49</v>
      </c>
      <c r="AQ109" s="92"/>
    </row>
    <row r="110" spans="1:43" s="91" customFormat="1" ht="42.75" customHeight="1" outlineLevel="1">
      <c r="A110" s="28"/>
      <c r="B110" s="428" t="s">
        <v>389</v>
      </c>
      <c r="C110" s="142" t="s">
        <v>239</v>
      </c>
      <c r="D110" s="143"/>
      <c r="E110" s="144"/>
      <c r="F110" s="144"/>
      <c r="G110" s="144"/>
      <c r="H110" s="145" t="s">
        <v>163</v>
      </c>
      <c r="I110" s="145"/>
      <c r="J110" s="145"/>
      <c r="K110" s="145"/>
      <c r="L110" s="145"/>
      <c r="M110" s="396">
        <v>43475</v>
      </c>
      <c r="N110" s="142"/>
      <c r="O110" s="164"/>
      <c r="P110" s="142"/>
      <c r="Q110" s="142"/>
      <c r="R110" s="142"/>
      <c r="S110" s="430"/>
      <c r="T110" s="148"/>
      <c r="U110" s="148"/>
      <c r="V110" s="149"/>
      <c r="W110" s="149"/>
      <c r="X110" s="177"/>
      <c r="Y110" s="177"/>
      <c r="Z110" s="177"/>
      <c r="AA110" s="177"/>
      <c r="AB110" s="150"/>
      <c r="AC110" s="150"/>
      <c r="AD110" s="177"/>
      <c r="AE110" s="177"/>
      <c r="AF110" s="142"/>
      <c r="AG110" s="168"/>
      <c r="AQ110" s="92"/>
    </row>
    <row r="111" spans="1:43" s="378" customFormat="1" ht="56.25" customHeight="1" hidden="1" outlineLevel="1">
      <c r="A111" s="350"/>
      <c r="B111" s="349" t="s">
        <v>435</v>
      </c>
      <c r="C111" s="70" t="s">
        <v>237</v>
      </c>
      <c r="D111" s="352">
        <f>E111/10</f>
        <v>6444400</v>
      </c>
      <c r="E111" s="375">
        <f>63414000+1030000</f>
        <v>64444000</v>
      </c>
      <c r="F111" s="375">
        <f>G111/10</f>
        <v>6444400</v>
      </c>
      <c r="G111" s="375">
        <f>E111</f>
        <v>64444000</v>
      </c>
      <c r="H111" s="366" t="s">
        <v>164</v>
      </c>
      <c r="I111" s="353" t="s">
        <v>47</v>
      </c>
      <c r="J111" s="353" t="s">
        <v>20</v>
      </c>
      <c r="K111" s="353" t="s">
        <v>44</v>
      </c>
      <c r="L111" s="353" t="s">
        <v>27</v>
      </c>
      <c r="M111" s="366" t="s">
        <v>162</v>
      </c>
      <c r="N111" s="351">
        <v>2019</v>
      </c>
      <c r="O111" s="367" t="s">
        <v>161</v>
      </c>
      <c r="P111" s="351">
        <v>2020</v>
      </c>
      <c r="Q111" s="351" t="s">
        <v>93</v>
      </c>
      <c r="R111" s="351"/>
      <c r="S111" s="357" t="s">
        <v>258</v>
      </c>
      <c r="T111" s="360">
        <v>0</v>
      </c>
      <c r="U111" s="360">
        <v>0</v>
      </c>
      <c r="V111" s="360">
        <v>0</v>
      </c>
      <c r="W111" s="360">
        <v>0</v>
      </c>
      <c r="X111" s="376">
        <f>D111</f>
        <v>6444400</v>
      </c>
      <c r="Y111" s="376">
        <f>F111</f>
        <v>6444400</v>
      </c>
      <c r="Z111" s="376">
        <f>E111</f>
        <v>64444000</v>
      </c>
      <c r="AA111" s="376">
        <f>G111</f>
        <v>64444000</v>
      </c>
      <c r="AB111" s="377">
        <f>AC111/10</f>
        <v>0</v>
      </c>
      <c r="AC111" s="377">
        <f>W111</f>
        <v>0</v>
      </c>
      <c r="AD111" s="377">
        <f>Z111</f>
        <v>64444000</v>
      </c>
      <c r="AE111" s="377">
        <f>AA111</f>
        <v>64444000</v>
      </c>
      <c r="AF111" s="351" t="s">
        <v>330</v>
      </c>
      <c r="AG111" s="362" t="s">
        <v>49</v>
      </c>
      <c r="AQ111" s="365"/>
    </row>
    <row r="112" spans="1:43" s="378" customFormat="1" ht="48.75" customHeight="1" hidden="1" outlineLevel="1">
      <c r="A112" s="350"/>
      <c r="B112" s="349" t="s">
        <v>387</v>
      </c>
      <c r="C112" s="70" t="s">
        <v>238</v>
      </c>
      <c r="D112" s="352">
        <f>E112/10</f>
        <v>4800000</v>
      </c>
      <c r="E112" s="375">
        <v>48000000</v>
      </c>
      <c r="F112" s="375">
        <f>G112/10</f>
        <v>4800000</v>
      </c>
      <c r="G112" s="375">
        <f>E112</f>
        <v>48000000</v>
      </c>
      <c r="H112" s="366" t="s">
        <v>164</v>
      </c>
      <c r="I112" s="353" t="s">
        <v>47</v>
      </c>
      <c r="J112" s="353" t="s">
        <v>20</v>
      </c>
      <c r="K112" s="353" t="s">
        <v>44</v>
      </c>
      <c r="L112" s="353" t="s">
        <v>27</v>
      </c>
      <c r="M112" s="366" t="s">
        <v>162</v>
      </c>
      <c r="N112" s="351">
        <v>2019</v>
      </c>
      <c r="O112" s="367" t="s">
        <v>161</v>
      </c>
      <c r="P112" s="351">
        <v>2020</v>
      </c>
      <c r="Q112" s="351" t="s">
        <v>93</v>
      </c>
      <c r="R112" s="351"/>
      <c r="S112" s="357" t="s">
        <v>258</v>
      </c>
      <c r="T112" s="360">
        <v>0</v>
      </c>
      <c r="U112" s="360">
        <v>0</v>
      </c>
      <c r="V112" s="360">
        <v>0</v>
      </c>
      <c r="W112" s="360">
        <v>0</v>
      </c>
      <c r="X112" s="376">
        <f>D112</f>
        <v>4800000</v>
      </c>
      <c r="Y112" s="376">
        <f>F112</f>
        <v>4800000</v>
      </c>
      <c r="Z112" s="376">
        <f>E112</f>
        <v>48000000</v>
      </c>
      <c r="AA112" s="376">
        <f>G112</f>
        <v>48000000</v>
      </c>
      <c r="AB112" s="377">
        <f>AC112/10</f>
        <v>0</v>
      </c>
      <c r="AC112" s="377">
        <f>W112</f>
        <v>0</v>
      </c>
      <c r="AD112" s="377">
        <f>Z112</f>
        <v>48000000</v>
      </c>
      <c r="AE112" s="377">
        <f>AA112</f>
        <v>48000000</v>
      </c>
      <c r="AF112" s="351" t="s">
        <v>330</v>
      </c>
      <c r="AG112" s="362" t="s">
        <v>49</v>
      </c>
      <c r="AQ112" s="365"/>
    </row>
    <row r="113" spans="1:43" s="38" customFormat="1" ht="39.75" customHeight="1" hidden="1" thickBot="1">
      <c r="A113" s="37"/>
      <c r="B113" s="200" t="s">
        <v>344</v>
      </c>
      <c r="C113" s="407"/>
      <c r="D113" s="151">
        <f>SUM(D109:D112)</f>
        <v>11500560</v>
      </c>
      <c r="E113" s="151">
        <f>SUM(E109:E112)</f>
        <v>115005600</v>
      </c>
      <c r="F113" s="151">
        <f>SUM(F109:F112)</f>
        <v>11500560</v>
      </c>
      <c r="G113" s="151">
        <f>SUM(G109:G112)</f>
        <v>115005600</v>
      </c>
      <c r="H113" s="251"/>
      <c r="I113" s="251"/>
      <c r="J113" s="152"/>
      <c r="K113" s="152"/>
      <c r="L113" s="152"/>
      <c r="M113" s="152"/>
      <c r="N113" s="151"/>
      <c r="O113" s="151"/>
      <c r="P113" s="151"/>
      <c r="Q113" s="151"/>
      <c r="R113" s="151"/>
      <c r="S113" s="151"/>
      <c r="T113" s="151">
        <f aca="true" t="shared" si="50" ref="T113:AE113">SUM(T109:T112)</f>
        <v>256160</v>
      </c>
      <c r="U113" s="151">
        <f t="shared" si="50"/>
        <v>256160</v>
      </c>
      <c r="V113" s="151">
        <f t="shared" si="50"/>
        <v>2561600</v>
      </c>
      <c r="W113" s="151">
        <f t="shared" si="50"/>
        <v>2561600</v>
      </c>
      <c r="X113" s="151">
        <f t="shared" si="50"/>
        <v>11244400</v>
      </c>
      <c r="Y113" s="151">
        <f t="shared" si="50"/>
        <v>11244400</v>
      </c>
      <c r="Z113" s="151">
        <f t="shared" si="50"/>
        <v>112444000</v>
      </c>
      <c r="AA113" s="151">
        <f t="shared" si="50"/>
        <v>112444000</v>
      </c>
      <c r="AB113" s="151">
        <f t="shared" si="50"/>
        <v>256160</v>
      </c>
      <c r="AC113" s="151">
        <f t="shared" si="50"/>
        <v>2561600</v>
      </c>
      <c r="AD113" s="151">
        <f t="shared" si="50"/>
        <v>112444000</v>
      </c>
      <c r="AE113" s="151">
        <f t="shared" si="50"/>
        <v>112444000</v>
      </c>
      <c r="AF113" s="151"/>
      <c r="AG113" s="170"/>
      <c r="AQ113" s="35"/>
    </row>
    <row r="114" spans="1:43" s="32" customFormat="1" ht="32.25" hidden="1" thickBot="1">
      <c r="A114" s="31"/>
      <c r="B114" s="379" t="s">
        <v>388</v>
      </c>
      <c r="C114" s="444"/>
      <c r="D114" s="381"/>
      <c r="E114" s="382"/>
      <c r="F114" s="382"/>
      <c r="G114" s="382"/>
      <c r="H114" s="383"/>
      <c r="I114" s="383"/>
      <c r="J114" s="384"/>
      <c r="K114" s="384"/>
      <c r="L114" s="384"/>
      <c r="M114" s="385"/>
      <c r="N114" s="380"/>
      <c r="O114" s="386"/>
      <c r="P114" s="380"/>
      <c r="Q114" s="154"/>
      <c r="R114" s="154"/>
      <c r="S114" s="160"/>
      <c r="T114" s="161"/>
      <c r="U114" s="161"/>
      <c r="V114" s="161"/>
      <c r="W114" s="161"/>
      <c r="X114" s="161"/>
      <c r="Y114" s="161"/>
      <c r="Z114" s="161"/>
      <c r="AA114" s="161"/>
      <c r="AB114" s="162"/>
      <c r="AC114" s="162"/>
      <c r="AD114" s="162"/>
      <c r="AE114" s="162"/>
      <c r="AF114" s="154"/>
      <c r="AG114" s="163"/>
      <c r="AQ114" s="5"/>
    </row>
    <row r="115" spans="1:43" s="234" customFormat="1" ht="45.75" customHeight="1" hidden="1" outlineLevel="1">
      <c r="A115" s="350"/>
      <c r="B115" s="357" t="s">
        <v>389</v>
      </c>
      <c r="C115" s="70" t="s">
        <v>239</v>
      </c>
      <c r="D115" s="352">
        <f>E115/10</f>
        <v>11000000</v>
      </c>
      <c r="E115" s="375">
        <v>110000000</v>
      </c>
      <c r="F115" s="375">
        <f>G115/10</f>
        <v>13200000</v>
      </c>
      <c r="G115" s="375">
        <f>E115*1.2</f>
        <v>132000000</v>
      </c>
      <c r="H115" s="353" t="s">
        <v>163</v>
      </c>
      <c r="I115" s="353" t="s">
        <v>47</v>
      </c>
      <c r="J115" s="353" t="s">
        <v>20</v>
      </c>
      <c r="K115" s="353" t="s">
        <v>44</v>
      </c>
      <c r="L115" s="353" t="s">
        <v>27</v>
      </c>
      <c r="M115" s="353" t="s">
        <v>171</v>
      </c>
      <c r="N115" s="351">
        <v>2019</v>
      </c>
      <c r="O115" s="387" t="s">
        <v>162</v>
      </c>
      <c r="P115" s="351">
        <v>2019</v>
      </c>
      <c r="Q115" s="369" t="s">
        <v>103</v>
      </c>
      <c r="R115" s="369"/>
      <c r="S115" s="370" t="s">
        <v>259</v>
      </c>
      <c r="T115" s="371">
        <f aca="true" t="shared" si="51" ref="T115:U119">V115/10</f>
        <v>11000000</v>
      </c>
      <c r="U115" s="371">
        <f t="shared" si="51"/>
        <v>13200000</v>
      </c>
      <c r="V115" s="372">
        <f>E115</f>
        <v>110000000</v>
      </c>
      <c r="W115" s="372">
        <f>G115</f>
        <v>132000000</v>
      </c>
      <c r="X115" s="360">
        <v>0</v>
      </c>
      <c r="Y115" s="360">
        <v>0</v>
      </c>
      <c r="Z115" s="360">
        <v>0</v>
      </c>
      <c r="AA115" s="360">
        <v>0</v>
      </c>
      <c r="AB115" s="373">
        <f>AC115/10</f>
        <v>13200000</v>
      </c>
      <c r="AC115" s="373">
        <f>W115</f>
        <v>132000000</v>
      </c>
      <c r="AD115" s="360">
        <v>0</v>
      </c>
      <c r="AE115" s="360">
        <v>0</v>
      </c>
      <c r="AF115" s="369" t="s">
        <v>330</v>
      </c>
      <c r="AG115" s="374" t="s">
        <v>160</v>
      </c>
      <c r="AQ115" s="363"/>
    </row>
    <row r="116" spans="1:43" s="8" customFormat="1" ht="50.25" customHeight="1" hidden="1" outlineLevel="1">
      <c r="A116" s="28"/>
      <c r="B116" s="214" t="s">
        <v>390</v>
      </c>
      <c r="C116" s="70" t="s">
        <v>240</v>
      </c>
      <c r="D116" s="71">
        <f>E116/10</f>
        <v>450000</v>
      </c>
      <c r="E116" s="72">
        <v>4500000</v>
      </c>
      <c r="F116" s="72">
        <f>G116/10</f>
        <v>540000</v>
      </c>
      <c r="G116" s="72">
        <f>E116*1.2</f>
        <v>5400000</v>
      </c>
      <c r="H116" s="74" t="s">
        <v>163</v>
      </c>
      <c r="I116" s="204" t="s">
        <v>48</v>
      </c>
      <c r="J116" s="74" t="s">
        <v>20</v>
      </c>
      <c r="K116" s="74" t="s">
        <v>44</v>
      </c>
      <c r="L116" s="74"/>
      <c r="M116" s="74" t="s">
        <v>163</v>
      </c>
      <c r="N116" s="70">
        <v>2019</v>
      </c>
      <c r="O116" s="75" t="s">
        <v>162</v>
      </c>
      <c r="P116" s="70">
        <v>2019</v>
      </c>
      <c r="Q116" s="70" t="s">
        <v>97</v>
      </c>
      <c r="R116" s="70"/>
      <c r="S116" s="217" t="s">
        <v>260</v>
      </c>
      <c r="T116" s="120">
        <f t="shared" si="51"/>
        <v>450000</v>
      </c>
      <c r="U116" s="120">
        <f t="shared" si="51"/>
        <v>540000</v>
      </c>
      <c r="V116" s="77">
        <f>E116</f>
        <v>4500000</v>
      </c>
      <c r="W116" s="77">
        <f>G116</f>
        <v>5400000</v>
      </c>
      <c r="X116" s="177">
        <v>0</v>
      </c>
      <c r="Y116" s="177">
        <v>0</v>
      </c>
      <c r="Z116" s="177">
        <v>0</v>
      </c>
      <c r="AA116" s="177">
        <v>0</v>
      </c>
      <c r="AB116" s="78">
        <f>AC116/10</f>
        <v>540000</v>
      </c>
      <c r="AC116" s="78">
        <f>W116</f>
        <v>5400000</v>
      </c>
      <c r="AD116" s="177">
        <v>0</v>
      </c>
      <c r="AE116" s="177">
        <v>0</v>
      </c>
      <c r="AF116" s="70" t="s">
        <v>330</v>
      </c>
      <c r="AG116" s="90" t="s">
        <v>160</v>
      </c>
      <c r="AQ116" s="40"/>
    </row>
    <row r="117" spans="1:43" s="8" customFormat="1" ht="50.25" customHeight="1" hidden="1" outlineLevel="1">
      <c r="A117" s="28"/>
      <c r="B117" s="214" t="s">
        <v>391</v>
      </c>
      <c r="C117" s="70" t="s">
        <v>241</v>
      </c>
      <c r="D117" s="71">
        <f>E117/10</f>
        <v>380000</v>
      </c>
      <c r="E117" s="72">
        <v>3800000</v>
      </c>
      <c r="F117" s="72">
        <f>G117/10</f>
        <v>456000</v>
      </c>
      <c r="G117" s="72">
        <f>E117*1.2</f>
        <v>4560000</v>
      </c>
      <c r="H117" s="74" t="s">
        <v>163</v>
      </c>
      <c r="I117" s="204" t="s">
        <v>48</v>
      </c>
      <c r="J117" s="74" t="s">
        <v>20</v>
      </c>
      <c r="K117" s="74" t="s">
        <v>44</v>
      </c>
      <c r="L117" s="74"/>
      <c r="M117" s="74" t="s">
        <v>163</v>
      </c>
      <c r="N117" s="70">
        <v>2019</v>
      </c>
      <c r="O117" s="75" t="s">
        <v>162</v>
      </c>
      <c r="P117" s="70">
        <v>2019</v>
      </c>
      <c r="Q117" s="79" t="s">
        <v>98</v>
      </c>
      <c r="R117" s="70"/>
      <c r="S117" s="217" t="s">
        <v>260</v>
      </c>
      <c r="T117" s="120">
        <f t="shared" si="51"/>
        <v>380000</v>
      </c>
      <c r="U117" s="120">
        <f t="shared" si="51"/>
        <v>456000</v>
      </c>
      <c r="V117" s="77">
        <f>E117</f>
        <v>3800000</v>
      </c>
      <c r="W117" s="77">
        <f>G117</f>
        <v>4560000</v>
      </c>
      <c r="X117" s="177">
        <v>0</v>
      </c>
      <c r="Y117" s="177">
        <v>0</v>
      </c>
      <c r="Z117" s="177">
        <v>0</v>
      </c>
      <c r="AA117" s="177">
        <v>0</v>
      </c>
      <c r="AB117" s="78">
        <f>AC117/10</f>
        <v>456000</v>
      </c>
      <c r="AC117" s="78">
        <f>W117</f>
        <v>4560000</v>
      </c>
      <c r="AD117" s="177">
        <v>0</v>
      </c>
      <c r="AE117" s="177">
        <v>0</v>
      </c>
      <c r="AF117" s="70" t="s">
        <v>330</v>
      </c>
      <c r="AG117" s="90" t="s">
        <v>160</v>
      </c>
      <c r="AQ117" s="40"/>
    </row>
    <row r="118" spans="1:43" s="38" customFormat="1" ht="35.25" customHeight="1" hidden="1">
      <c r="A118" s="37"/>
      <c r="B118" s="214" t="s">
        <v>392</v>
      </c>
      <c r="C118" s="70" t="s">
        <v>242</v>
      </c>
      <c r="D118" s="71">
        <f>E118/10</f>
        <v>450000</v>
      </c>
      <c r="E118" s="72">
        <v>4500000</v>
      </c>
      <c r="F118" s="72">
        <f>G118/10</f>
        <v>540000</v>
      </c>
      <c r="G118" s="72">
        <f>E118*1.2</f>
        <v>5400000</v>
      </c>
      <c r="H118" s="74" t="s">
        <v>163</v>
      </c>
      <c r="I118" s="204" t="s">
        <v>48</v>
      </c>
      <c r="J118" s="74" t="s">
        <v>20</v>
      </c>
      <c r="K118" s="74" t="s">
        <v>44</v>
      </c>
      <c r="L118" s="74"/>
      <c r="M118" s="74" t="s">
        <v>163</v>
      </c>
      <c r="N118" s="70">
        <v>2019</v>
      </c>
      <c r="O118" s="75" t="s">
        <v>162</v>
      </c>
      <c r="P118" s="70">
        <v>2019</v>
      </c>
      <c r="Q118" s="79" t="s">
        <v>99</v>
      </c>
      <c r="R118" s="70"/>
      <c r="S118" s="217" t="s">
        <v>260</v>
      </c>
      <c r="T118" s="120">
        <f t="shared" si="51"/>
        <v>450000</v>
      </c>
      <c r="U118" s="120">
        <f t="shared" si="51"/>
        <v>540000</v>
      </c>
      <c r="V118" s="77">
        <f>E118</f>
        <v>4500000</v>
      </c>
      <c r="W118" s="77">
        <f>G118</f>
        <v>5400000</v>
      </c>
      <c r="X118" s="177">
        <v>0</v>
      </c>
      <c r="Y118" s="177">
        <v>0</v>
      </c>
      <c r="Z118" s="177">
        <v>0</v>
      </c>
      <c r="AA118" s="177">
        <v>0</v>
      </c>
      <c r="AB118" s="78">
        <f>AC118/10</f>
        <v>540000</v>
      </c>
      <c r="AC118" s="78">
        <f>W118</f>
        <v>5400000</v>
      </c>
      <c r="AD118" s="177">
        <v>0</v>
      </c>
      <c r="AE118" s="177">
        <v>0</v>
      </c>
      <c r="AF118" s="70" t="s">
        <v>330</v>
      </c>
      <c r="AG118" s="90" t="s">
        <v>160</v>
      </c>
      <c r="AQ118" s="41"/>
    </row>
    <row r="119" spans="1:43" s="32" customFormat="1" ht="36.75" customHeight="1" hidden="1">
      <c r="A119" s="31"/>
      <c r="B119" s="214" t="s">
        <v>393</v>
      </c>
      <c r="C119" s="70" t="s">
        <v>243</v>
      </c>
      <c r="D119" s="71">
        <f>E119/10</f>
        <v>120000</v>
      </c>
      <c r="E119" s="72">
        <v>1200000</v>
      </c>
      <c r="F119" s="72">
        <f>G119/10</f>
        <v>144000</v>
      </c>
      <c r="G119" s="72">
        <f>E119*1.2</f>
        <v>1440000</v>
      </c>
      <c r="H119" s="74" t="s">
        <v>163</v>
      </c>
      <c r="I119" s="204" t="s">
        <v>48</v>
      </c>
      <c r="J119" s="74" t="s">
        <v>20</v>
      </c>
      <c r="K119" s="74" t="s">
        <v>44</v>
      </c>
      <c r="L119" s="74"/>
      <c r="M119" s="74" t="s">
        <v>163</v>
      </c>
      <c r="N119" s="70">
        <v>2019</v>
      </c>
      <c r="O119" s="75" t="s">
        <v>162</v>
      </c>
      <c r="P119" s="70">
        <v>2019</v>
      </c>
      <c r="Q119" s="79" t="s">
        <v>99</v>
      </c>
      <c r="R119" s="70"/>
      <c r="S119" s="217" t="s">
        <v>260</v>
      </c>
      <c r="T119" s="120">
        <f t="shared" si="51"/>
        <v>120000</v>
      </c>
      <c r="U119" s="120">
        <f t="shared" si="51"/>
        <v>144000</v>
      </c>
      <c r="V119" s="77">
        <f>E119</f>
        <v>1200000</v>
      </c>
      <c r="W119" s="77">
        <f>G119</f>
        <v>1440000</v>
      </c>
      <c r="X119" s="177">
        <v>0</v>
      </c>
      <c r="Y119" s="177">
        <v>0</v>
      </c>
      <c r="Z119" s="177">
        <v>0</v>
      </c>
      <c r="AA119" s="177">
        <v>0</v>
      </c>
      <c r="AB119" s="78">
        <f>AC119/10</f>
        <v>144000</v>
      </c>
      <c r="AC119" s="78">
        <f>W119</f>
        <v>1440000</v>
      </c>
      <c r="AD119" s="177">
        <v>0</v>
      </c>
      <c r="AE119" s="177">
        <v>0</v>
      </c>
      <c r="AF119" s="70" t="s">
        <v>330</v>
      </c>
      <c r="AG119" s="90" t="s">
        <v>160</v>
      </c>
      <c r="AQ119" s="5"/>
    </row>
    <row r="120" spans="1:43" s="8" customFormat="1" ht="30" customHeight="1" hidden="1" outlineLevel="1">
      <c r="A120" s="28"/>
      <c r="B120" s="200" t="s">
        <v>344</v>
      </c>
      <c r="C120" s="438"/>
      <c r="D120" s="96">
        <f>SUM(D115:D119)</f>
        <v>12400000</v>
      </c>
      <c r="E120" s="96">
        <f>SUM(E115:E119)</f>
        <v>124000000</v>
      </c>
      <c r="F120" s="96">
        <f>SUM(F115:F119)</f>
        <v>14880000</v>
      </c>
      <c r="G120" s="96">
        <f>SUM(G115:G119)</f>
        <v>148800000</v>
      </c>
      <c r="H120" s="255"/>
      <c r="I120" s="255"/>
      <c r="J120" s="105"/>
      <c r="K120" s="105"/>
      <c r="L120" s="105"/>
      <c r="M120" s="105"/>
      <c r="N120" s="96"/>
      <c r="O120" s="96"/>
      <c r="P120" s="96"/>
      <c r="Q120" s="96"/>
      <c r="R120" s="96"/>
      <c r="S120" s="96"/>
      <c r="T120" s="96">
        <f aca="true" t="shared" si="52" ref="T120:AE120">SUM(T115:T119)</f>
        <v>12400000</v>
      </c>
      <c r="U120" s="96">
        <f t="shared" si="52"/>
        <v>14880000</v>
      </c>
      <c r="V120" s="96">
        <f t="shared" si="52"/>
        <v>124000000</v>
      </c>
      <c r="W120" s="96">
        <f t="shared" si="52"/>
        <v>148800000</v>
      </c>
      <c r="X120" s="96">
        <f t="shared" si="52"/>
        <v>0</v>
      </c>
      <c r="Y120" s="96">
        <f t="shared" si="52"/>
        <v>0</v>
      </c>
      <c r="Z120" s="96">
        <f t="shared" si="52"/>
        <v>0</v>
      </c>
      <c r="AA120" s="96">
        <f t="shared" si="52"/>
        <v>0</v>
      </c>
      <c r="AB120" s="96">
        <f t="shared" si="52"/>
        <v>14880000</v>
      </c>
      <c r="AC120" s="96">
        <f t="shared" si="52"/>
        <v>148800000</v>
      </c>
      <c r="AD120" s="96">
        <f t="shared" si="52"/>
        <v>0</v>
      </c>
      <c r="AE120" s="96">
        <f t="shared" si="52"/>
        <v>0</v>
      </c>
      <c r="AF120" s="96"/>
      <c r="AG120" s="172"/>
      <c r="AQ120" s="32"/>
    </row>
    <row r="121" spans="1:43" s="38" customFormat="1" ht="39" customHeight="1" hidden="1" thickBot="1">
      <c r="A121" s="37"/>
      <c r="B121" s="337" t="s">
        <v>344</v>
      </c>
      <c r="C121" s="445"/>
      <c r="D121" s="173">
        <f>D14+D25+D72+D80+D83+D107+D113+D120</f>
        <v>121561079</v>
      </c>
      <c r="E121" s="173">
        <f>E14+E24+E72+E80+E83+E107+E113+E120</f>
        <v>1255220490</v>
      </c>
      <c r="F121" s="173">
        <f>F14+F25+F72+F80+F83+F107+F113+F120</f>
        <v>140431582.8</v>
      </c>
      <c r="G121" s="173">
        <f>G14+G25+G72+G80+G83+G107+G113+G120</f>
        <v>1404315828</v>
      </c>
      <c r="H121" s="340"/>
      <c r="I121" s="346"/>
      <c r="J121" s="341"/>
      <c r="K121" s="174"/>
      <c r="L121" s="174"/>
      <c r="M121" s="174"/>
      <c r="N121" s="173"/>
      <c r="O121" s="173"/>
      <c r="P121" s="173"/>
      <c r="Q121" s="173"/>
      <c r="R121" s="173"/>
      <c r="S121" s="173"/>
      <c r="T121" s="173">
        <f aca="true" t="shared" si="53" ref="T121:AE121">T14+T25+T72+T80+T83+T107+T113+T120</f>
        <v>100550779.2</v>
      </c>
      <c r="U121" s="173">
        <f t="shared" si="53"/>
        <v>117468103.04</v>
      </c>
      <c r="V121" s="173">
        <f t="shared" si="53"/>
        <v>1005507792</v>
      </c>
      <c r="W121" s="173">
        <f t="shared" si="53"/>
        <v>1174681030.4</v>
      </c>
      <c r="X121" s="173">
        <f t="shared" si="53"/>
        <v>11244400</v>
      </c>
      <c r="Y121" s="173">
        <f t="shared" si="53"/>
        <v>11244400</v>
      </c>
      <c r="Z121" s="173">
        <f t="shared" si="53"/>
        <v>112444000</v>
      </c>
      <c r="AA121" s="173">
        <f t="shared" si="53"/>
        <v>112444000</v>
      </c>
      <c r="AB121" s="173">
        <f t="shared" si="53"/>
        <v>117468103.04</v>
      </c>
      <c r="AC121" s="173">
        <f t="shared" si="53"/>
        <v>1174681030.4</v>
      </c>
      <c r="AD121" s="173">
        <f t="shared" si="53"/>
        <v>112444000</v>
      </c>
      <c r="AE121" s="173">
        <f t="shared" si="53"/>
        <v>112444000</v>
      </c>
      <c r="AF121" s="175"/>
      <c r="AG121" s="176"/>
      <c r="AQ121" s="35"/>
    </row>
    <row r="122" spans="1:43" s="229" customFormat="1" ht="14.25" customHeight="1" hidden="1">
      <c r="A122" s="221"/>
      <c r="B122" s="222"/>
      <c r="C122" s="446"/>
      <c r="D122" s="225"/>
      <c r="E122" s="224"/>
      <c r="F122" s="224"/>
      <c r="G122" s="224"/>
      <c r="H122" s="256"/>
      <c r="I122" s="338"/>
      <c r="J122" s="223"/>
      <c r="K122" s="224"/>
      <c r="L122" s="226"/>
      <c r="M122" s="227"/>
      <c r="N122" s="224"/>
      <c r="O122" s="227"/>
      <c r="P122" s="224"/>
      <c r="Q122" s="224"/>
      <c r="R122" s="224"/>
      <c r="S122" s="224"/>
      <c r="T122" s="224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Q122" s="228"/>
    </row>
    <row r="123" spans="1:43" s="229" customFormat="1" ht="23.25" hidden="1">
      <c r="A123" s="221"/>
      <c r="B123" s="551"/>
      <c r="C123" s="551"/>
      <c r="D123" s="552"/>
      <c r="E123" s="552"/>
      <c r="F123" s="230"/>
      <c r="G123" s="553"/>
      <c r="H123" s="553"/>
      <c r="I123" s="553"/>
      <c r="J123" s="230"/>
      <c r="K123" s="230"/>
      <c r="L123" s="553"/>
      <c r="M123" s="553"/>
      <c r="N123" s="553"/>
      <c r="O123" s="553"/>
      <c r="P123" s="228"/>
      <c r="Q123" s="226"/>
      <c r="R123" s="230"/>
      <c r="S123" s="228"/>
      <c r="T123" s="228"/>
      <c r="U123" s="231"/>
      <c r="V123" s="232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Q123" s="228"/>
    </row>
    <row r="124" spans="1:43" s="229" customFormat="1" ht="23.25" hidden="1">
      <c r="A124" s="221"/>
      <c r="B124" s="554"/>
      <c r="C124" s="554"/>
      <c r="D124" s="555"/>
      <c r="E124" s="555"/>
      <c r="F124" s="230"/>
      <c r="G124" s="555"/>
      <c r="H124" s="555"/>
      <c r="I124" s="555"/>
      <c r="J124" s="230"/>
      <c r="K124" s="230"/>
      <c r="L124" s="555"/>
      <c r="M124" s="555"/>
      <c r="N124" s="555"/>
      <c r="O124" s="555"/>
      <c r="P124" s="247"/>
      <c r="Q124" s="226"/>
      <c r="R124" s="230"/>
      <c r="S124" s="228"/>
      <c r="T124" s="228"/>
      <c r="U124" s="233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Q124" s="228"/>
    </row>
    <row r="125" spans="1:43" s="229" customFormat="1" ht="23.25" hidden="1">
      <c r="A125" s="221"/>
      <c r="B125" s="549"/>
      <c r="C125" s="549"/>
      <c r="D125" s="550"/>
      <c r="E125" s="550"/>
      <c r="F125" s="230"/>
      <c r="G125" s="543"/>
      <c r="H125" s="543"/>
      <c r="I125" s="543"/>
      <c r="J125" s="230"/>
      <c r="K125" s="230"/>
      <c r="L125" s="543"/>
      <c r="M125" s="543"/>
      <c r="N125" s="543"/>
      <c r="O125" s="543"/>
      <c r="P125" s="247"/>
      <c r="Q125" s="224"/>
      <c r="R125" s="230"/>
      <c r="S125" s="228"/>
      <c r="T125" s="228"/>
      <c r="U125" s="231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Q125" s="228"/>
    </row>
    <row r="126" spans="2:27" ht="120" customHeight="1" hidden="1">
      <c r="B126" s="98"/>
      <c r="C126" s="98"/>
      <c r="D126" s="98"/>
      <c r="E126" s="98"/>
      <c r="G126" s="97"/>
      <c r="H126" s="114"/>
      <c r="I126" s="339"/>
      <c r="L126" s="95"/>
      <c r="M126" s="95"/>
      <c r="N126" s="95"/>
      <c r="O126" s="95"/>
      <c r="P126" s="97"/>
      <c r="Q126" s="49"/>
      <c r="S126" s="99"/>
      <c r="T126" s="99"/>
      <c r="U126" s="54"/>
      <c r="V126" s="99"/>
      <c r="W126" s="99"/>
      <c r="X126" s="99"/>
      <c r="Y126" s="99"/>
      <c r="Z126" s="99"/>
      <c r="AA126" s="99"/>
    </row>
    <row r="127" spans="2:27" ht="43.5" customHeight="1" hidden="1">
      <c r="B127" s="3" t="s">
        <v>436</v>
      </c>
      <c r="D127" s="8"/>
      <c r="E127" s="8"/>
      <c r="F127" s="8"/>
      <c r="G127" s="8"/>
      <c r="H127" s="257"/>
      <c r="I127" s="245"/>
      <c r="J127" s="8"/>
      <c r="K127" s="8"/>
      <c r="L127" s="8"/>
      <c r="M127" s="62"/>
      <c r="N127" s="8"/>
      <c r="O127" s="62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2:29" ht="21" customHeight="1" hidden="1">
      <c r="B128" s="4" t="s">
        <v>437</v>
      </c>
      <c r="I128" s="245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C128" s="5">
        <v>0</v>
      </c>
    </row>
    <row r="129" spans="9:27" ht="96" customHeight="1" hidden="1">
      <c r="I129" s="245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ht="31.5" customHeight="1"/>
    <row r="131" ht="153.75" customHeight="1"/>
    <row r="132" ht="31.5" customHeight="1"/>
    <row r="133" ht="31.5" customHeight="1"/>
    <row r="134" ht="96" customHeight="1"/>
  </sheetData>
  <sheetProtection/>
  <mergeCells count="48">
    <mergeCell ref="G4:K4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N8"/>
    <mergeCell ref="O5:P6"/>
    <mergeCell ref="Q5:Q8"/>
    <mergeCell ref="S5:S8"/>
    <mergeCell ref="T5:W5"/>
    <mergeCell ref="X5:AA5"/>
    <mergeCell ref="AB5:AC5"/>
    <mergeCell ref="O7:O8"/>
    <mergeCell ref="P7:P8"/>
    <mergeCell ref="Z7:AA7"/>
    <mergeCell ref="AD5:AE5"/>
    <mergeCell ref="AF5:AF8"/>
    <mergeCell ref="AG5:AG8"/>
    <mergeCell ref="T6:W6"/>
    <mergeCell ref="X6:AA6"/>
    <mergeCell ref="AB6:AC6"/>
    <mergeCell ref="AD6:AE6"/>
    <mergeCell ref="T7:U7"/>
    <mergeCell ref="V7:W7"/>
    <mergeCell ref="X7:Y7"/>
    <mergeCell ref="G123:I123"/>
    <mergeCell ref="L123:O123"/>
    <mergeCell ref="B124:C124"/>
    <mergeCell ref="D124:E124"/>
    <mergeCell ref="G124:I124"/>
    <mergeCell ref="L124:O124"/>
    <mergeCell ref="B2:M2"/>
    <mergeCell ref="B3:M3"/>
    <mergeCell ref="L125:O125"/>
    <mergeCell ref="B10:C10"/>
    <mergeCell ref="B17:J17"/>
    <mergeCell ref="B125:C125"/>
    <mergeCell ref="D125:E125"/>
    <mergeCell ref="G125:I125"/>
    <mergeCell ref="B123:C123"/>
    <mergeCell ref="D123:E123"/>
  </mergeCells>
  <dataValidations count="4">
    <dataValidation showInputMessage="1" showErrorMessage="1" sqref="L120 L113:L114 L107:L108 L83:L84 L80:L81 L73 L26 L14:L15 L17"/>
    <dataValidation type="list" showInputMessage="1" showErrorMessage="1" sqref="L85:L106 L109:L112 L82 L115:L119 L27:L71 L13 L16 L74:L79 L18:L23">
      <formula1>KK</formula1>
    </dataValidation>
    <dataValidation type="list" allowBlank="1" showInputMessage="1" showErrorMessage="1" sqref="I85:I106 I109:I112 I115:I119 I82 I68 I13 H16:I16 I74:I79 I18:I23 I71 I27:I66">
      <formula1>sposob</formula1>
    </dataValidation>
    <dataValidation type="list" allowBlank="1" showInputMessage="1" showErrorMessage="1" sqref="J109:J112 I83 J115:J119 J82 J18:J23 J16 J13 J74:J79 J85:J106 J27:J71">
      <formula1>b2b</formula1>
    </dataValidation>
  </dataValidations>
  <printOptions horizontalCentered="1" verticalCentered="1"/>
  <pageMargins left="0" right="0" top="0.78740157480315" bottom="0.393700787401575" header="0.511811023622047" footer="0.511811023622047"/>
  <pageSetup fitToHeight="5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 ГидроОГК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efimovsv</dc:creator>
  <cp:keywords/>
  <dc:description/>
  <cp:lastModifiedBy>Edita Avetisyan</cp:lastModifiedBy>
  <cp:lastPrinted>2018-11-05T12:12:03Z</cp:lastPrinted>
  <dcterms:created xsi:type="dcterms:W3CDTF">2007-08-30T06:34:33Z</dcterms:created>
  <dcterms:modified xsi:type="dcterms:W3CDTF">2019-06-25T12:38:00Z</dcterms:modified>
  <cp:category/>
  <cp:version/>
  <cp:contentType/>
  <cp:contentStatus/>
</cp:coreProperties>
</file>